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Jort\ownCloud\Iedereen\Website\Voorbeeldbestanden\"/>
    </mc:Choice>
  </mc:AlternateContent>
  <xr:revisionPtr revIDLastSave="0" documentId="13_ncr:1_{F2EC62CB-FD97-4C2D-996F-ACAD76ADD5F7}" xr6:coauthVersionLast="47" xr6:coauthVersionMax="47" xr10:uidLastSave="{00000000-0000-0000-0000-000000000000}"/>
  <bookViews>
    <workbookView xWindow="20370" yWindow="-2445" windowWidth="29040" windowHeight="15840" xr2:uid="{00000000-000D-0000-FFFF-FFFF00000000}"/>
  </bookViews>
  <sheets>
    <sheet name="Gegevens" sheetId="8" r:id="rId1"/>
    <sheet name="Rapporteren" sheetId="6" r:id="rId2"/>
    <sheet name="Draaitabel" sheetId="7" r:id="rId3"/>
    <sheet name="Declaratieformulier" sheetId="9" r:id="rId4"/>
    <sheet name="Lijsten" sheetId="10" r:id="rId5"/>
  </sheets>
  <definedNames>
    <definedName name="_xlnm._FilterDatabase" localSheetId="3" hidden="1">Declaratieformulier!#REF!</definedName>
    <definedName name="_xlnm._FilterDatabase" localSheetId="0" hidden="1">Gegevens!$A$2:$H$64</definedName>
  </definedName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9" l="1"/>
  <c r="E37" i="9"/>
  <c r="D37" i="9"/>
  <c r="E22" i="9"/>
  <c r="J64" i="8" l="1"/>
  <c r="I64" i="8"/>
  <c r="H64" i="8"/>
  <c r="C64" i="8"/>
  <c r="J63" i="8"/>
  <c r="I63" i="8"/>
  <c r="H63" i="8"/>
  <c r="C63" i="8"/>
  <c r="J62" i="8"/>
  <c r="I62" i="8"/>
  <c r="H62" i="8"/>
  <c r="C62" i="8"/>
  <c r="J61" i="8"/>
  <c r="I61" i="8"/>
  <c r="H61" i="8"/>
  <c r="C61" i="8"/>
  <c r="J60" i="8"/>
  <c r="I60" i="8"/>
  <c r="H60" i="8"/>
  <c r="C60" i="8"/>
  <c r="J59" i="8"/>
  <c r="I59" i="8"/>
  <c r="H59" i="8"/>
  <c r="C59" i="8"/>
  <c r="J58" i="8"/>
  <c r="I58" i="8"/>
  <c r="H58" i="8"/>
  <c r="C58" i="8"/>
  <c r="J57" i="8"/>
  <c r="I57" i="8"/>
  <c r="H57" i="8"/>
  <c r="C57" i="8"/>
  <c r="J56" i="8"/>
  <c r="I56" i="8"/>
  <c r="H56" i="8"/>
  <c r="C56" i="8"/>
  <c r="J55" i="8"/>
  <c r="I55" i="8"/>
  <c r="H55" i="8"/>
  <c r="C55" i="8"/>
  <c r="J54" i="8"/>
  <c r="I54" i="8"/>
  <c r="H54" i="8"/>
  <c r="C54" i="8"/>
  <c r="J53" i="8"/>
  <c r="I53" i="8"/>
  <c r="H53" i="8"/>
  <c r="C53" i="8"/>
  <c r="J52" i="8"/>
  <c r="I52" i="8"/>
  <c r="H52" i="8"/>
  <c r="C52" i="8"/>
  <c r="J51" i="8"/>
  <c r="I51" i="8"/>
  <c r="H51" i="8"/>
  <c r="C51" i="8"/>
  <c r="J50" i="8"/>
  <c r="I50" i="8"/>
  <c r="H50" i="8"/>
  <c r="C50" i="8"/>
  <c r="J49" i="8"/>
  <c r="I49" i="8"/>
  <c r="H49" i="8"/>
  <c r="C49" i="8"/>
  <c r="J48" i="8"/>
  <c r="I48" i="8"/>
  <c r="H48" i="8"/>
  <c r="C48" i="8"/>
  <c r="J47" i="8"/>
  <c r="I47" i="8"/>
  <c r="H47" i="8"/>
  <c r="C47" i="8"/>
  <c r="J46" i="8"/>
  <c r="I46" i="8"/>
  <c r="H46" i="8"/>
  <c r="C46" i="8"/>
  <c r="J45" i="8"/>
  <c r="I45" i="8"/>
  <c r="H45" i="8"/>
  <c r="C45" i="8"/>
  <c r="J44" i="8"/>
  <c r="I44" i="8"/>
  <c r="H44" i="8"/>
  <c r="C44" i="8"/>
  <c r="J43" i="8"/>
  <c r="I43" i="8"/>
  <c r="H43" i="8"/>
  <c r="C43" i="8"/>
  <c r="J42" i="8"/>
  <c r="I42" i="8"/>
  <c r="H42" i="8"/>
  <c r="C42" i="8"/>
  <c r="J41" i="8"/>
  <c r="I41" i="8"/>
  <c r="H41" i="8"/>
  <c r="C41" i="8"/>
  <c r="J40" i="8"/>
  <c r="I40" i="8"/>
  <c r="H40" i="8"/>
  <c r="C40" i="8"/>
  <c r="J39" i="8"/>
  <c r="I39" i="8"/>
  <c r="H39" i="8"/>
  <c r="C39" i="8"/>
  <c r="J38" i="8"/>
  <c r="I38" i="8"/>
  <c r="H38" i="8"/>
  <c r="C38" i="8"/>
  <c r="J37" i="8"/>
  <c r="I37" i="8"/>
  <c r="H37" i="8"/>
  <c r="C37" i="8"/>
  <c r="J36" i="8"/>
  <c r="I36" i="8"/>
  <c r="H36" i="8"/>
  <c r="C36" i="8"/>
  <c r="J35" i="8"/>
  <c r="I35" i="8"/>
  <c r="H35" i="8"/>
  <c r="C35" i="8"/>
  <c r="J34" i="8"/>
  <c r="I34" i="8"/>
  <c r="H34" i="8"/>
  <c r="C34" i="8"/>
  <c r="J33" i="8"/>
  <c r="I33" i="8"/>
  <c r="H33" i="8"/>
  <c r="C33" i="8"/>
  <c r="J32" i="8"/>
  <c r="I32" i="8"/>
  <c r="H32" i="8"/>
  <c r="C32" i="8"/>
  <c r="J31" i="8"/>
  <c r="I31" i="8"/>
  <c r="H31" i="8"/>
  <c r="C31" i="8"/>
  <c r="J30" i="8"/>
  <c r="I30" i="8"/>
  <c r="H30" i="8"/>
  <c r="C30" i="8"/>
  <c r="J29" i="8"/>
  <c r="I29" i="8"/>
  <c r="H29" i="8"/>
  <c r="C29" i="8"/>
  <c r="J28" i="8"/>
  <c r="I28" i="8"/>
  <c r="H28" i="8"/>
  <c r="C28" i="8"/>
  <c r="J27" i="8"/>
  <c r="I27" i="8"/>
  <c r="H27" i="8"/>
  <c r="C27" i="8"/>
  <c r="J26" i="8"/>
  <c r="I26" i="8"/>
  <c r="H26" i="8"/>
  <c r="C26" i="8"/>
  <c r="J25" i="8"/>
  <c r="I25" i="8"/>
  <c r="H25" i="8"/>
  <c r="C25" i="8"/>
  <c r="J24" i="8"/>
  <c r="I24" i="8"/>
  <c r="H24" i="8"/>
  <c r="C24" i="8"/>
  <c r="J23" i="8"/>
  <c r="I23" i="8"/>
  <c r="H23" i="8"/>
  <c r="C23" i="8"/>
  <c r="J22" i="8"/>
  <c r="I22" i="8"/>
  <c r="H22" i="8"/>
  <c r="C22" i="8"/>
  <c r="J21" i="8"/>
  <c r="I21" i="8"/>
  <c r="H21" i="8"/>
  <c r="C21" i="8"/>
  <c r="J20" i="8"/>
  <c r="I20" i="8"/>
  <c r="H20" i="8"/>
  <c r="C20" i="8"/>
  <c r="J19" i="8"/>
  <c r="I19" i="8"/>
  <c r="H19" i="8"/>
  <c r="C19" i="8"/>
  <c r="J18" i="8"/>
  <c r="I18" i="8"/>
  <c r="H18" i="8"/>
  <c r="C18" i="8"/>
  <c r="J17" i="8"/>
  <c r="I17" i="8"/>
  <c r="H17" i="8"/>
  <c r="C17" i="8"/>
  <c r="J16" i="8"/>
  <c r="I16" i="8"/>
  <c r="H16" i="8"/>
  <c r="C16" i="8"/>
  <c r="J15" i="8"/>
  <c r="I15" i="8"/>
  <c r="H15" i="8"/>
  <c r="C15" i="8"/>
  <c r="J14" i="8"/>
  <c r="I14" i="8"/>
  <c r="H14" i="8"/>
  <c r="C14" i="8"/>
  <c r="J13" i="8"/>
  <c r="I13" i="8"/>
  <c r="H13" i="8"/>
  <c r="C13" i="8"/>
  <c r="J12" i="8"/>
  <c r="I12" i="8"/>
  <c r="H12" i="8"/>
  <c r="C12" i="8"/>
  <c r="J11" i="8"/>
  <c r="I11" i="8"/>
  <c r="H11" i="8"/>
  <c r="C11" i="8"/>
  <c r="J10" i="8"/>
  <c r="I10" i="8"/>
  <c r="H10" i="8"/>
  <c r="C10" i="8"/>
  <c r="J9" i="8"/>
  <c r="I9" i="8"/>
  <c r="H9" i="8"/>
  <c r="C9" i="8"/>
  <c r="J8" i="8"/>
  <c r="I8" i="8"/>
  <c r="H8" i="8"/>
  <c r="C8" i="8"/>
  <c r="J7" i="8"/>
  <c r="I7" i="8"/>
  <c r="H7" i="8"/>
  <c r="C7" i="8"/>
  <c r="J6" i="8"/>
  <c r="I6" i="8"/>
  <c r="H6" i="8"/>
  <c r="C6" i="8"/>
  <c r="J5" i="8"/>
  <c r="I5" i="8"/>
  <c r="H5" i="8"/>
  <c r="C5" i="8"/>
  <c r="J4" i="8"/>
  <c r="I4" i="8"/>
  <c r="H4" i="8"/>
  <c r="C4" i="8"/>
  <c r="J3" i="8"/>
  <c r="I3" i="8"/>
  <c r="H3" i="8"/>
  <c r="C3" i="8"/>
  <c r="C24" i="6" l="1"/>
  <c r="C16" i="6"/>
  <c r="C8" i="6"/>
  <c r="B24" i="6"/>
  <c r="B16" i="6"/>
  <c r="B8" i="6"/>
  <c r="C25" i="6"/>
  <c r="C17" i="6"/>
  <c r="C9" i="6"/>
  <c r="B25" i="6"/>
  <c r="B17" i="6"/>
  <c r="B9" i="6"/>
  <c r="C26" i="6"/>
  <c r="C18" i="6"/>
  <c r="C10" i="6"/>
  <c r="B26" i="6"/>
  <c r="B18" i="6"/>
  <c r="B10" i="6"/>
  <c r="C27" i="6"/>
  <c r="B27" i="6"/>
  <c r="B19" i="6"/>
  <c r="B11" i="6"/>
  <c r="C11" i="6"/>
  <c r="C19" i="6"/>
</calcChain>
</file>

<file path=xl/sharedStrings.xml><?xml version="1.0" encoding="utf-8"?>
<sst xmlns="http://schemas.openxmlformats.org/spreadsheetml/2006/main" count="147" uniqueCount="54">
  <si>
    <t>Kostensoort</t>
  </si>
  <si>
    <t>Werkelijk</t>
  </si>
  <si>
    <t>Afdeling</t>
  </si>
  <si>
    <t>Inkoop</t>
  </si>
  <si>
    <t>Beleid</t>
  </si>
  <si>
    <t>Financiele administratie</t>
  </si>
  <si>
    <t>Kwaliteit</t>
  </si>
  <si>
    <t>Verschil</t>
  </si>
  <si>
    <t>Afdelings nummer</t>
  </si>
  <si>
    <t>Lasten / baten</t>
  </si>
  <si>
    <t>Datum laatste wijziging</t>
  </si>
  <si>
    <t>Jaar</t>
  </si>
  <si>
    <t>Maand</t>
  </si>
  <si>
    <t>Declaratieformulier</t>
  </si>
  <si>
    <t>Naam</t>
  </si>
  <si>
    <t>Datum</t>
  </si>
  <si>
    <t>Personeelsnr.</t>
  </si>
  <si>
    <t>Algemene kosten</t>
  </si>
  <si>
    <t>Omschrijving</t>
  </si>
  <si>
    <t>Bedrag in euro's</t>
  </si>
  <si>
    <t>Totaal</t>
  </si>
  <si>
    <t>Reiskosten</t>
  </si>
  <si>
    <t>Plaatsnaam bezocht adres</t>
  </si>
  <si>
    <t>Omschrijving bezoek</t>
  </si>
  <si>
    <t>Km enkele reis</t>
  </si>
  <si>
    <t>Aantallen</t>
  </si>
  <si>
    <t>Baten</t>
  </si>
  <si>
    <t>Lasten</t>
  </si>
  <si>
    <t>Som</t>
  </si>
  <si>
    <t>Gemiddelde</t>
  </si>
  <si>
    <t>(Alle)</t>
  </si>
  <si>
    <t>Som van Werkelijk</t>
  </si>
  <si>
    <t>Kolomlabels</t>
  </si>
  <si>
    <t>Rijlabels</t>
  </si>
  <si>
    <t>Eindtotaal</t>
  </si>
  <si>
    <t>Medewerkers</t>
  </si>
  <si>
    <t>Afdelingen</t>
  </si>
  <si>
    <t>Kostensoorten</t>
  </si>
  <si>
    <t>Jan</t>
  </si>
  <si>
    <t>Algemeen</t>
  </si>
  <si>
    <t>Fatima</t>
  </si>
  <si>
    <t>Verkoop</t>
  </si>
  <si>
    <t>Studiekosten</t>
  </si>
  <si>
    <t>Henk</t>
  </si>
  <si>
    <t>Administratie</t>
  </si>
  <si>
    <t>Kantoorartikelen</t>
  </si>
  <si>
    <t>Kees</t>
  </si>
  <si>
    <t>Logistiek</t>
  </si>
  <si>
    <t>Angela</t>
  </si>
  <si>
    <t>Productie</t>
  </si>
  <si>
    <t>Julian</t>
  </si>
  <si>
    <t>Mohammed</t>
  </si>
  <si>
    <t>Personeelsnummer</t>
  </si>
  <si>
    <t>Primair Begroting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</si>
</sst>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5" x14ac:knownFonts="1">
    <font>
      <sz val="11"/>
      <color theme="1"/>
      <name val="Calibri"/>
      <family val="2"/>
      <scheme val="minor"/>
    </font>
    <font>
      <b/>
      <sz val="11"/>
      <color theme="1"/>
      <name val="Calibri"/>
      <family val="2"/>
      <scheme val="minor"/>
    </font>
    <font>
      <b/>
      <sz val="11"/>
      <color theme="0"/>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E25A1C"/>
        <bgColor indexed="64"/>
      </patternFill>
    </fill>
    <fill>
      <patternFill patternType="solid">
        <fgColor rgb="FFE25A1C"/>
        <bgColor auto="1"/>
      </patternFill>
    </fill>
  </fills>
  <borders count="34">
    <border>
      <left/>
      <right/>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medium">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s>
  <cellStyleXfs count="1">
    <xf numFmtId="0" fontId="0" fillId="0" borderId="0"/>
  </cellStyleXfs>
  <cellXfs count="92">
    <xf numFmtId="0" fontId="0" fillId="0" borderId="0" xfId="0"/>
    <xf numFmtId="0" fontId="2" fillId="2" borderId="13" xfId="0" applyFont="1" applyFill="1" applyBorder="1"/>
    <xf numFmtId="0" fontId="2" fillId="2" borderId="3" xfId="0" applyFont="1" applyFill="1" applyBorder="1"/>
    <xf numFmtId="1" fontId="0" fillId="0" borderId="5" xfId="0" applyNumberFormat="1" applyBorder="1" applyProtection="1"/>
    <xf numFmtId="0" fontId="0" fillId="0" borderId="6" xfId="0" applyBorder="1" applyProtection="1"/>
    <xf numFmtId="0" fontId="0" fillId="0" borderId="6" xfId="0" applyNumberFormat="1" applyBorder="1" applyProtection="1"/>
    <xf numFmtId="14" fontId="0" fillId="0" borderId="6" xfId="0" applyNumberFormat="1" applyBorder="1" applyProtection="1"/>
    <xf numFmtId="44" fontId="0" fillId="0" borderId="6" xfId="0" applyNumberFormat="1" applyBorder="1" applyProtection="1"/>
    <xf numFmtId="0" fontId="0" fillId="0" borderId="7" xfId="0" applyBorder="1" applyProtection="1"/>
    <xf numFmtId="1" fontId="0" fillId="0" borderId="1" xfId="0" applyNumberFormat="1" applyBorder="1" applyProtection="1"/>
    <xf numFmtId="0" fontId="0" fillId="0" borderId="2" xfId="0" applyBorder="1" applyProtection="1"/>
    <xf numFmtId="0" fontId="0" fillId="0" borderId="2" xfId="0" applyNumberFormat="1" applyBorder="1" applyProtection="1"/>
    <xf numFmtId="14" fontId="0" fillId="0" borderId="2" xfId="0" applyNumberFormat="1" applyBorder="1" applyProtection="1"/>
    <xf numFmtId="44" fontId="0" fillId="0" borderId="2" xfId="0" applyNumberFormat="1" applyBorder="1" applyProtection="1"/>
    <xf numFmtId="0" fontId="0" fillId="0" borderId="12" xfId="0" applyBorder="1" applyProtection="1"/>
    <xf numFmtId="1" fontId="0" fillId="0" borderId="3" xfId="0" applyNumberFormat="1" applyBorder="1" applyProtection="1"/>
    <xf numFmtId="0" fontId="0" fillId="0" borderId="4" xfId="0" applyBorder="1" applyProtection="1"/>
    <xf numFmtId="0" fontId="0" fillId="0" borderId="4" xfId="0" applyNumberFormat="1" applyBorder="1" applyProtection="1"/>
    <xf numFmtId="14" fontId="0" fillId="0" borderId="4" xfId="0" applyNumberFormat="1" applyBorder="1" applyProtection="1"/>
    <xf numFmtId="44" fontId="0" fillId="0" borderId="4" xfId="0" applyNumberFormat="1" applyBorder="1" applyProtection="1"/>
    <xf numFmtId="0" fontId="0" fillId="0" borderId="11" xfId="0" applyBorder="1" applyProtection="1"/>
    <xf numFmtId="1" fontId="2" fillId="3" borderId="8" xfId="0" applyNumberFormat="1" applyFont="1" applyFill="1" applyBorder="1" applyAlignment="1" applyProtection="1">
      <alignment wrapText="1"/>
    </xf>
    <xf numFmtId="0" fontId="2" fillId="3" borderId="9" xfId="0" applyFont="1" applyFill="1" applyBorder="1" applyAlignment="1" applyProtection="1">
      <alignment wrapText="1"/>
    </xf>
    <xf numFmtId="1" fontId="2" fillId="3" borderId="9" xfId="0" applyNumberFormat="1" applyFont="1" applyFill="1" applyBorder="1" applyAlignment="1" applyProtection="1">
      <alignment wrapText="1"/>
    </xf>
    <xf numFmtId="0" fontId="2" fillId="3" borderId="9" xfId="0" applyNumberFormat="1" applyFont="1" applyFill="1" applyBorder="1" applyAlignment="1" applyProtection="1">
      <alignment wrapText="1"/>
    </xf>
    <xf numFmtId="0" fontId="2" fillId="3" borderId="10" xfId="0" applyNumberFormat="1" applyFont="1" applyFill="1" applyBorder="1" applyAlignment="1" applyProtection="1">
      <alignment wrapText="1"/>
    </xf>
    <xf numFmtId="0" fontId="3" fillId="0" borderId="0" xfId="0" applyFont="1"/>
    <xf numFmtId="0" fontId="0" fillId="0" borderId="14" xfId="0" applyBorder="1" applyProtection="1">
      <protection locked="0"/>
    </xf>
    <xf numFmtId="0" fontId="2" fillId="2" borderId="1" xfId="0" applyFont="1" applyFill="1" applyBorder="1"/>
    <xf numFmtId="0" fontId="0" fillId="0" borderId="12" xfId="0" applyBorder="1" applyProtection="1">
      <protection locked="0"/>
    </xf>
    <xf numFmtId="0" fontId="4" fillId="0" borderId="0" xfId="0" applyFont="1"/>
    <xf numFmtId="0" fontId="0" fillId="0" borderId="0" xfId="0" applyFont="1"/>
    <xf numFmtId="0" fontId="2" fillId="2" borderId="8" xfId="0" applyFont="1" applyFill="1" applyBorder="1"/>
    <xf numFmtId="0" fontId="2" fillId="2" borderId="9" xfId="0" applyFont="1" applyFill="1" applyBorder="1"/>
    <xf numFmtId="0" fontId="2" fillId="2" borderId="15" xfId="0" applyFont="1" applyFill="1" applyBorder="1"/>
    <xf numFmtId="0" fontId="2" fillId="2" borderId="16" xfId="0" applyFont="1" applyFill="1" applyBorder="1"/>
    <xf numFmtId="0" fontId="2" fillId="2" borderId="10" xfId="0" applyFont="1" applyFill="1" applyBorder="1"/>
    <xf numFmtId="14" fontId="0" fillId="0" borderId="13" xfId="0" applyNumberFormat="1"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xf numFmtId="44" fontId="0" fillId="0" borderId="14" xfId="0" applyNumberFormat="1" applyBorder="1" applyProtection="1">
      <protection locked="0"/>
    </xf>
    <xf numFmtId="14" fontId="0" fillId="0" borderId="1" xfId="0" applyNumberFormat="1" applyBorder="1" applyProtection="1">
      <protection locked="0"/>
    </xf>
    <xf numFmtId="0" fontId="0" fillId="0" borderId="2" xfId="0" applyBorder="1" applyProtection="1">
      <protection locked="0"/>
    </xf>
    <xf numFmtId="0" fontId="0" fillId="0" borderId="20" xfId="0" applyBorder="1" applyProtection="1">
      <protection locked="0"/>
    </xf>
    <xf numFmtId="0" fontId="0" fillId="0" borderId="21" xfId="0" applyBorder="1" applyProtection="1"/>
    <xf numFmtId="44" fontId="0" fillId="0" borderId="12" xfId="0" applyNumberFormat="1" applyBorder="1" applyProtection="1">
      <protection locked="0"/>
    </xf>
    <xf numFmtId="14" fontId="0" fillId="0" borderId="3" xfId="0" applyNumberFormat="1" applyBorder="1" applyProtection="1">
      <protection locked="0"/>
    </xf>
    <xf numFmtId="0" fontId="0" fillId="0" borderId="4" xfId="0" applyBorder="1" applyProtection="1">
      <protection locked="0"/>
    </xf>
    <xf numFmtId="0" fontId="0" fillId="0" borderId="22" xfId="0" applyBorder="1" applyProtection="1">
      <protection locked="0"/>
    </xf>
    <xf numFmtId="0" fontId="0" fillId="0" borderId="23" xfId="0" applyBorder="1" applyProtection="1"/>
    <xf numFmtId="44" fontId="0" fillId="0" borderId="11" xfId="0" applyNumberFormat="1" applyBorder="1" applyProtection="1">
      <protection locked="0"/>
    </xf>
    <xf numFmtId="0" fontId="1" fillId="0" borderId="24" xfId="0" applyFont="1" applyBorder="1"/>
    <xf numFmtId="0" fontId="0" fillId="0" borderId="16" xfId="0" applyBorder="1"/>
    <xf numFmtId="44" fontId="0" fillId="0" borderId="25" xfId="0" applyNumberFormat="1" applyBorder="1"/>
    <xf numFmtId="0" fontId="0" fillId="0" borderId="25" xfId="0" applyBorder="1" applyAlignment="1">
      <alignment horizontal="center"/>
    </xf>
    <xf numFmtId="0" fontId="0" fillId="0" borderId="14" xfId="0" applyBorder="1" applyAlignment="1" applyProtection="1">
      <alignment horizontal="center"/>
      <protection locked="0"/>
    </xf>
    <xf numFmtId="0" fontId="0" fillId="0" borderId="11" xfId="0" applyBorder="1" applyAlignment="1" applyProtection="1">
      <alignment horizontal="center"/>
      <protection locked="0"/>
    </xf>
    <xf numFmtId="0" fontId="1" fillId="0" borderId="0" xfId="0" applyFont="1"/>
    <xf numFmtId="0" fontId="2" fillId="2" borderId="26" xfId="0" applyFont="1" applyFill="1" applyBorder="1"/>
    <xf numFmtId="0" fontId="2" fillId="2" borderId="27" xfId="0" applyFont="1" applyFill="1" applyBorder="1"/>
    <xf numFmtId="0" fontId="2" fillId="2" borderId="28" xfId="0" applyFont="1" applyFill="1" applyBorder="1"/>
    <xf numFmtId="0" fontId="0" fillId="0" borderId="13" xfId="0" applyNumberFormat="1" applyBorder="1" applyAlignment="1">
      <alignment horizontal="center"/>
    </xf>
    <xf numFmtId="0" fontId="0" fillId="0" borderId="14" xfId="0" applyNumberFormat="1" applyBorder="1" applyAlignment="1">
      <alignment horizontal="center"/>
    </xf>
    <xf numFmtId="0" fontId="2" fillId="2" borderId="29" xfId="0" applyFont="1" applyFill="1" applyBorder="1"/>
    <xf numFmtId="0" fontId="0" fillId="0" borderId="1" xfId="0" applyNumberFormat="1" applyBorder="1" applyAlignment="1">
      <alignment horizontal="center"/>
    </xf>
    <xf numFmtId="0" fontId="0" fillId="0" borderId="12" xfId="0" applyNumberFormat="1" applyBorder="1" applyAlignment="1">
      <alignment horizontal="center"/>
    </xf>
    <xf numFmtId="0" fontId="2" fillId="2" borderId="30" xfId="0" applyFont="1" applyFill="1" applyBorder="1"/>
    <xf numFmtId="0" fontId="0" fillId="0" borderId="3" xfId="0" applyNumberFormat="1" applyBorder="1" applyAlignment="1">
      <alignment horizontal="center"/>
    </xf>
    <xf numFmtId="0" fontId="0" fillId="0" borderId="11" xfId="0" applyNumberFormat="1" applyBorder="1" applyAlignment="1">
      <alignment horizontal="center"/>
    </xf>
    <xf numFmtId="44" fontId="0" fillId="0" borderId="13" xfId="0" applyNumberFormat="1" applyBorder="1"/>
    <xf numFmtId="44" fontId="0" fillId="0" borderId="14" xfId="0" applyNumberFormat="1" applyBorder="1"/>
    <xf numFmtId="44" fontId="0" fillId="0" borderId="1" xfId="0" applyNumberFormat="1" applyBorder="1"/>
    <xf numFmtId="44" fontId="0" fillId="0" borderId="12" xfId="0" applyNumberFormat="1" applyBorder="1"/>
    <xf numFmtId="44" fontId="0" fillId="0" borderId="3" xfId="0" applyNumberFormat="1" applyBorder="1"/>
    <xf numFmtId="44" fontId="0" fillId="0" borderId="11" xfId="0" applyNumberFormat="1" applyBorder="1"/>
    <xf numFmtId="0" fontId="1" fillId="2" borderId="0" xfId="0" applyFont="1" applyFill="1"/>
    <xf numFmtId="0" fontId="0" fillId="2" borderId="0" xfId="0" applyFill="1" applyProtection="1">
      <protection locked="0"/>
    </xf>
    <xf numFmtId="0" fontId="0" fillId="2" borderId="0" xfId="0" applyFill="1"/>
    <xf numFmtId="0" fontId="0" fillId="0" borderId="0" xfId="0" applyAlignment="1">
      <alignment horizontal="left"/>
    </xf>
    <xf numFmtId="0" fontId="0" fillId="0" borderId="0" xfId="0" applyNumberFormat="1"/>
    <xf numFmtId="0" fontId="0" fillId="2" borderId="0" xfId="0" applyFill="1" applyAlignment="1">
      <alignment horizontal="left"/>
    </xf>
    <xf numFmtId="0" fontId="0" fillId="2" borderId="0" xfId="0" applyNumberFormat="1" applyFill="1"/>
    <xf numFmtId="0" fontId="2" fillId="2" borderId="25" xfId="0" applyFont="1" applyFill="1" applyBorder="1"/>
    <xf numFmtId="0" fontId="0" fillId="0" borderId="31" xfId="0" applyBorder="1" applyProtection="1">
      <protection locked="0"/>
    </xf>
    <xf numFmtId="0" fontId="0" fillId="0" borderId="32" xfId="0" applyBorder="1" applyProtection="1">
      <protection locked="0"/>
    </xf>
    <xf numFmtId="0" fontId="0" fillId="0" borderId="33" xfId="0" applyBorder="1" applyProtection="1">
      <protection locked="0"/>
    </xf>
    <xf numFmtId="0" fontId="0" fillId="0" borderId="1" xfId="0" applyBorder="1" applyProtection="1">
      <protection locked="0"/>
    </xf>
    <xf numFmtId="0" fontId="0" fillId="0" borderId="3" xfId="0" applyBorder="1" applyProtection="1">
      <protection locked="0"/>
    </xf>
    <xf numFmtId="0" fontId="0" fillId="0" borderId="5" xfId="0" applyBorder="1" applyProtection="1">
      <protection locked="0"/>
    </xf>
    <xf numFmtId="0" fontId="0" fillId="0" borderId="7" xfId="0" applyBorder="1" applyAlignment="1" applyProtection="1">
      <alignment horizontal="center"/>
      <protection locked="0"/>
    </xf>
    <xf numFmtId="0" fontId="0" fillId="0" borderId="12" xfId="0" applyBorder="1" applyAlignment="1" applyProtection="1">
      <alignment horizontal="center"/>
      <protection locked="0"/>
    </xf>
  </cellXfs>
  <cellStyles count="1">
    <cellStyle name="Standaard" xfId="0" builtinId="0"/>
  </cellStyles>
  <dxfs count="18">
    <dxf>
      <fill>
        <patternFill>
          <bgColor rgb="FFE25A1C"/>
        </patternFill>
      </fill>
    </dxf>
    <dxf>
      <font>
        <b/>
      </font>
    </dxf>
    <dxf>
      <font>
        <b/>
      </font>
    </dxf>
    <dxf>
      <fill>
        <patternFill patternType="solid">
          <bgColor rgb="FFE25A1C"/>
        </patternFill>
      </fill>
    </dxf>
    <dxf>
      <fill>
        <patternFill patternType="solid">
          <bgColor rgb="FFE25A1C"/>
        </patternFill>
      </fill>
    </dxf>
    <dxf>
      <fill>
        <patternFill patternType="solid">
          <bgColor rgb="FFE25A1C"/>
        </patternFill>
      </fill>
    </dxf>
    <dxf>
      <fill>
        <patternFill patternType="solid">
          <bgColor rgb="FFE25A1C"/>
        </patternFill>
      </fill>
    </dxf>
    <dxf>
      <fill>
        <patternFill patternType="solid">
          <bgColor rgb="FFE25A1C"/>
        </patternFill>
      </fill>
    </dxf>
    <dxf>
      <fill>
        <patternFill patternType="solid">
          <bgColor rgb="FFE25A1C"/>
        </patternFill>
      </fill>
    </dxf>
    <dxf>
      <fill>
        <patternFill patternType="solid">
          <bgColor rgb="FFE25A1C"/>
        </patternFill>
      </fill>
    </dxf>
    <dxf>
      <fill>
        <patternFill patternType="solid">
          <bgColor rgb="FFE25A1C"/>
        </patternFill>
      </fill>
    </dxf>
    <dxf>
      <fill>
        <patternFill patternType="solid">
          <bgColor rgb="FFE25A1C"/>
        </patternFill>
      </fill>
    </dxf>
    <dxf>
      <fill>
        <patternFill patternType="solid">
          <bgColor rgb="FFE25A1C"/>
        </patternFill>
      </fill>
    </dxf>
    <dxf>
      <fill>
        <patternFill patternType="solid">
          <bgColor rgb="FFE25A1C"/>
        </patternFill>
      </fill>
    </dxf>
    <dxf>
      <fill>
        <patternFill patternType="solid">
          <bgColor rgb="FFE25A1C"/>
        </patternFill>
      </fill>
    </dxf>
    <dxf>
      <protection locked="0"/>
    </dxf>
    <dxf>
      <protection locked="0"/>
    </dxf>
    <dxf>
      <fill>
        <patternFill>
          <bgColor rgb="FFE25A1C"/>
        </patternFill>
      </fill>
    </dxf>
  </dxfs>
  <tableStyles count="0" defaultTableStyle="TableStyleMedium2" defaultPivotStyle="PivotStyleLight16"/>
  <colors>
    <mruColors>
      <color rgb="FFE25A1C"/>
      <color rgb="FFE550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image" Target="../media/image2.jp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view3D>
    <c:floor>
      <c:thickness val="0"/>
    </c:floor>
    <c:sideWall>
      <c:thickness val="0"/>
      <c:spPr>
        <a:noFill/>
      </c:spPr>
    </c:sideWall>
    <c:backWall>
      <c:thickness val="0"/>
      <c:spPr>
        <a:noFill/>
      </c:spPr>
    </c:backWall>
    <c:plotArea>
      <c:layout/>
      <c:bar3DChart>
        <c:barDir val="col"/>
        <c:grouping val="clustered"/>
        <c:varyColors val="0"/>
        <c:ser>
          <c:idx val="0"/>
          <c:order val="0"/>
          <c:tx>
            <c:strRef>
              <c:f>Rapporteren!$B$7</c:f>
              <c:strCache>
                <c:ptCount val="1"/>
                <c:pt idx="0">
                  <c:v>Baten</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invertIfNegative val="0"/>
          <c:cat>
            <c:strRef>
              <c:f>Rapporteren!$A$8:$A$11</c:f>
              <c:strCache>
                <c:ptCount val="4"/>
                <c:pt idx="0">
                  <c:v>Inkoop</c:v>
                </c:pt>
                <c:pt idx="1">
                  <c:v>Beleid</c:v>
                </c:pt>
                <c:pt idx="2">
                  <c:v>Kwaliteit</c:v>
                </c:pt>
                <c:pt idx="3">
                  <c:v>Financiele administratie</c:v>
                </c:pt>
              </c:strCache>
            </c:strRef>
          </c:cat>
          <c:val>
            <c:numRef>
              <c:f>Rapporteren!$B$8:$B$11</c:f>
              <c:numCache>
                <c:formatCode>General</c:formatCode>
                <c:ptCount val="4"/>
                <c:pt idx="0">
                  <c:v>4</c:v>
                </c:pt>
                <c:pt idx="1">
                  <c:v>2</c:v>
                </c:pt>
                <c:pt idx="2">
                  <c:v>0</c:v>
                </c:pt>
                <c:pt idx="3">
                  <c:v>3</c:v>
                </c:pt>
              </c:numCache>
            </c:numRef>
          </c:val>
          <c:extLst>
            <c:ext xmlns:c16="http://schemas.microsoft.com/office/drawing/2014/chart" uri="{C3380CC4-5D6E-409C-BE32-E72D297353CC}">
              <c16:uniqueId val="{00000000-7CCB-4FB8-9286-2958A22C404C}"/>
            </c:ext>
          </c:extLst>
        </c:ser>
        <c:ser>
          <c:idx val="1"/>
          <c:order val="1"/>
          <c:tx>
            <c:strRef>
              <c:f>Rapporteren!$C$7</c:f>
              <c:strCache>
                <c:ptCount val="1"/>
                <c:pt idx="0">
                  <c:v>Lasten</c:v>
                </c:pt>
              </c:strCache>
            </c:strRef>
          </c:tx>
          <c:spPr>
            <a:gradFill>
              <a:gsLst>
                <a:gs pos="0">
                  <a:schemeClr val="accent2">
                    <a:lumMod val="75000"/>
                  </a:schemeClr>
                </a:gs>
                <a:gs pos="50000">
                  <a:schemeClr val="accent2">
                    <a:lumMod val="60000"/>
                    <a:lumOff val="40000"/>
                  </a:schemeClr>
                </a:gs>
                <a:gs pos="100000">
                  <a:schemeClr val="accent2">
                    <a:lumMod val="20000"/>
                    <a:lumOff val="80000"/>
                  </a:schemeClr>
                </a:gs>
              </a:gsLst>
              <a:lin ang="5400000" scaled="0"/>
            </a:gradFill>
          </c:spPr>
          <c:invertIfNegative val="0"/>
          <c:cat>
            <c:strRef>
              <c:f>Rapporteren!$A$8:$A$11</c:f>
              <c:strCache>
                <c:ptCount val="4"/>
                <c:pt idx="0">
                  <c:v>Inkoop</c:v>
                </c:pt>
                <c:pt idx="1">
                  <c:v>Beleid</c:v>
                </c:pt>
                <c:pt idx="2">
                  <c:v>Kwaliteit</c:v>
                </c:pt>
                <c:pt idx="3">
                  <c:v>Financiele administratie</c:v>
                </c:pt>
              </c:strCache>
            </c:strRef>
          </c:cat>
          <c:val>
            <c:numRef>
              <c:f>Rapporteren!$C$8:$C$11</c:f>
              <c:numCache>
                <c:formatCode>General</c:formatCode>
                <c:ptCount val="4"/>
                <c:pt idx="0">
                  <c:v>4</c:v>
                </c:pt>
                <c:pt idx="1">
                  <c:v>0</c:v>
                </c:pt>
                <c:pt idx="2">
                  <c:v>0</c:v>
                </c:pt>
                <c:pt idx="3">
                  <c:v>0</c:v>
                </c:pt>
              </c:numCache>
            </c:numRef>
          </c:val>
          <c:extLst>
            <c:ext xmlns:c16="http://schemas.microsoft.com/office/drawing/2014/chart" uri="{C3380CC4-5D6E-409C-BE32-E72D297353CC}">
              <c16:uniqueId val="{00000001-7CCB-4FB8-9286-2958A22C404C}"/>
            </c:ext>
          </c:extLst>
        </c:ser>
        <c:dLbls>
          <c:showLegendKey val="0"/>
          <c:showVal val="0"/>
          <c:showCatName val="0"/>
          <c:showSerName val="0"/>
          <c:showPercent val="0"/>
          <c:showBubbleSize val="0"/>
        </c:dLbls>
        <c:gapWidth val="150"/>
        <c:shape val="box"/>
        <c:axId val="149576320"/>
        <c:axId val="150278528"/>
        <c:axId val="0"/>
      </c:bar3DChart>
      <c:catAx>
        <c:axId val="149576320"/>
        <c:scaling>
          <c:orientation val="minMax"/>
        </c:scaling>
        <c:delete val="0"/>
        <c:axPos val="b"/>
        <c:numFmt formatCode="General" sourceLinked="0"/>
        <c:majorTickMark val="out"/>
        <c:minorTickMark val="none"/>
        <c:tickLblPos val="nextTo"/>
        <c:txPr>
          <a:bodyPr/>
          <a:lstStyle/>
          <a:p>
            <a:pPr>
              <a:defRPr b="1"/>
            </a:pPr>
            <a:endParaRPr lang="nl-NL"/>
          </a:p>
        </c:txPr>
        <c:crossAx val="150278528"/>
        <c:crosses val="autoZero"/>
        <c:auto val="1"/>
        <c:lblAlgn val="ctr"/>
        <c:lblOffset val="100"/>
        <c:noMultiLvlLbl val="0"/>
      </c:catAx>
      <c:valAx>
        <c:axId val="150278528"/>
        <c:scaling>
          <c:orientation val="minMax"/>
        </c:scaling>
        <c:delete val="0"/>
        <c:axPos val="l"/>
        <c:numFmt formatCode="General" sourceLinked="1"/>
        <c:majorTickMark val="out"/>
        <c:minorTickMark val="none"/>
        <c:tickLblPos val="nextTo"/>
        <c:txPr>
          <a:bodyPr/>
          <a:lstStyle/>
          <a:p>
            <a:pPr>
              <a:defRPr b="1"/>
            </a:pPr>
            <a:endParaRPr lang="nl-NL"/>
          </a:p>
        </c:txPr>
        <c:crossAx val="149576320"/>
        <c:crosses val="autoZero"/>
        <c:crossBetween val="between"/>
      </c:valAx>
    </c:plotArea>
    <c:legend>
      <c:legendPos val="r"/>
      <c:overlay val="0"/>
    </c:legend>
    <c:plotVisOnly val="1"/>
    <c:dispBlanksAs val="gap"/>
    <c:showDLblsOverMax val="0"/>
  </c:chart>
  <c:spPr>
    <a:blipFill dpi="0" rotWithShape="1">
      <a:blip xmlns:r="http://schemas.openxmlformats.org/officeDocument/2006/relationships" r:embed="rId1">
        <a:alphaModFix amt="50000"/>
      </a:blip>
      <a:srcRect/>
      <a:stretch>
        <a:fillRect/>
      </a:stretch>
    </a:blip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3</xdr:row>
      <xdr:rowOff>0</xdr:rowOff>
    </xdr:from>
    <xdr:to>
      <xdr:col>16</xdr:col>
      <xdr:colOff>314325</xdr:colOff>
      <xdr:row>13</xdr:row>
      <xdr:rowOff>85725</xdr:rowOff>
    </xdr:to>
    <xdr:sp macro="" textlink="">
      <xdr:nvSpPr>
        <xdr:cNvPr id="2" name="Afgeronde rechthoek 1">
          <a:extLst>
            <a:ext uri="{FF2B5EF4-FFF2-40B4-BE49-F238E27FC236}">
              <a16:creationId xmlns:a16="http://schemas.microsoft.com/office/drawing/2014/main" id="{00000000-0008-0000-0000-000002000000}"/>
            </a:ext>
          </a:extLst>
        </xdr:cNvPr>
        <xdr:cNvSpPr/>
      </xdr:nvSpPr>
      <xdr:spPr>
        <a:xfrm>
          <a:off x="10048875" y="1828800"/>
          <a:ext cx="3362325" cy="1990725"/>
        </a:xfrm>
        <a:prstGeom prst="roundRect">
          <a:avLst/>
        </a:prstGeom>
        <a:solidFill>
          <a:srgbClr val="E25A1C"/>
        </a:solidFill>
        <a:ln>
          <a:no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l-NL" sz="1100">
              <a:solidFill>
                <a:srgbClr val="FFFFFF"/>
              </a:solidFill>
              <a:effectLst/>
              <a:ea typeface="Times New Roman"/>
              <a:cs typeface="Times New Roman"/>
            </a:rPr>
            <a:t>De meeste cellen in dit werkblad zijn invoercellen. De kolommen C, H, I en J zijn echter cellen die gemaakt zijn met behulp van formules. Zo zijn er basisformules gebruikt (aftrekken in kolom H) , eenvoudige formules (Jaar en Maand in kolommen I en J) en een meer complexe formule (Als in kolom C).</a:t>
          </a:r>
        </a:p>
        <a:p>
          <a:pPr>
            <a:spcAft>
              <a:spcPts val="0"/>
            </a:spcAft>
          </a:pPr>
          <a:endParaRPr lang="nl-NL" sz="1100">
            <a:solidFill>
              <a:srgbClr val="FFFFFF"/>
            </a:solidFill>
            <a:effectLst/>
            <a:latin typeface="+mn-lt"/>
            <a:ea typeface="Times New Roman"/>
            <a:cs typeface="Times New Roman"/>
          </a:endParaRPr>
        </a:p>
        <a:p>
          <a:pPr>
            <a:spcAft>
              <a:spcPts val="0"/>
            </a:spcAft>
          </a:pPr>
          <a:r>
            <a:rPr lang="nl-NL" sz="1100">
              <a:solidFill>
                <a:srgbClr val="FFFFFF"/>
              </a:solidFill>
              <a:effectLst/>
              <a:latin typeface="+mn-lt"/>
              <a:ea typeface="Times New Roman"/>
              <a:cs typeface="Times New Roman"/>
            </a:rPr>
            <a:t>Via voorwaardelijke opmaak wordt</a:t>
          </a:r>
          <a:r>
            <a:rPr lang="nl-NL" sz="1100" baseline="0">
              <a:solidFill>
                <a:srgbClr val="FFFFFF"/>
              </a:solidFill>
              <a:effectLst/>
              <a:latin typeface="+mn-lt"/>
              <a:ea typeface="Times New Roman"/>
              <a:cs typeface="Times New Roman"/>
            </a:rPr>
            <a:t> de kleur oranje gegeven aan cellen die negatief zijn.</a:t>
          </a:r>
          <a:endParaRPr lang="nl-NL" sz="1200">
            <a:effectLst/>
            <a:latin typeface="+mn-lt"/>
            <a:ea typeface="Times New Roman"/>
          </a:endParaRPr>
        </a:p>
      </xdr:txBody>
    </xdr:sp>
    <xdr:clientData/>
  </xdr:twoCellAnchor>
  <xdr:twoCellAnchor editAs="oneCell">
    <xdr:from>
      <xdr:col>0</xdr:col>
      <xdr:colOff>47625</xdr:colOff>
      <xdr:row>0</xdr:row>
      <xdr:rowOff>47625</xdr:rowOff>
    </xdr:from>
    <xdr:to>
      <xdr:col>3</xdr:col>
      <xdr:colOff>49916</xdr:colOff>
      <xdr:row>0</xdr:row>
      <xdr:rowOff>998603</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2688341" cy="950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361949</xdr:colOff>
      <xdr:row>5</xdr:row>
      <xdr:rowOff>190500</xdr:rowOff>
    </xdr:from>
    <xdr:to>
      <xdr:col>14</xdr:col>
      <xdr:colOff>428624</xdr:colOff>
      <xdr:row>23</xdr:row>
      <xdr:rowOff>114300</xdr:rowOff>
    </xdr:to>
    <xdr:graphicFrame macro="">
      <xdr:nvGraphicFramePr>
        <xdr:cNvPr id="2" name="Grafiek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5</xdr:row>
      <xdr:rowOff>0</xdr:rowOff>
    </xdr:from>
    <xdr:to>
      <xdr:col>21</xdr:col>
      <xdr:colOff>314325</xdr:colOff>
      <xdr:row>16</xdr:row>
      <xdr:rowOff>47625</xdr:rowOff>
    </xdr:to>
    <xdr:sp macro="" textlink="">
      <xdr:nvSpPr>
        <xdr:cNvPr id="3" name="Afgeronde rechthoek 2">
          <a:extLst>
            <a:ext uri="{FF2B5EF4-FFF2-40B4-BE49-F238E27FC236}">
              <a16:creationId xmlns:a16="http://schemas.microsoft.com/office/drawing/2014/main" id="{00000000-0008-0000-0100-000003000000}"/>
            </a:ext>
          </a:extLst>
        </xdr:cNvPr>
        <xdr:cNvSpPr/>
      </xdr:nvSpPr>
      <xdr:spPr>
        <a:xfrm>
          <a:off x="10106025" y="2019300"/>
          <a:ext cx="3362325" cy="2190750"/>
        </a:xfrm>
        <a:prstGeom prst="roundRect">
          <a:avLst/>
        </a:prstGeom>
        <a:solidFill>
          <a:srgbClr val="E25A1C"/>
        </a:solidFill>
        <a:ln>
          <a:no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l-NL" sz="1100">
              <a:solidFill>
                <a:srgbClr val="FFFFFF"/>
              </a:solidFill>
              <a:effectLst/>
              <a:ea typeface="Times New Roman"/>
              <a:cs typeface="Times New Roman"/>
            </a:rPr>
            <a:t>De rapportage is opgesteld met behulp van de Aantallen.als, Sommen.als en Gemiddelden.als formule. </a:t>
          </a:r>
        </a:p>
        <a:p>
          <a:pPr>
            <a:spcAft>
              <a:spcPts val="0"/>
            </a:spcAft>
          </a:pPr>
          <a:endParaRPr lang="nl-NL" sz="1200">
            <a:effectLst/>
            <a:latin typeface="Times New Roman"/>
            <a:ea typeface="Times New Roman"/>
          </a:endParaRPr>
        </a:p>
        <a:p>
          <a:pPr>
            <a:spcAft>
              <a:spcPts val="0"/>
            </a:spcAft>
          </a:pPr>
          <a:r>
            <a:rPr lang="nl-NL" sz="1100">
              <a:solidFill>
                <a:srgbClr val="FFFFFF"/>
              </a:solidFill>
              <a:effectLst/>
              <a:ea typeface="Times New Roman"/>
              <a:cs typeface="Times New Roman"/>
            </a:rPr>
            <a:t>Door wijzigingen aan te brengen bij Jaar en Maand onstaan er overzichten die behoren bij de betreffende periode. In de cellen is een dropdownmenu gemaakt zodat er gemakkelijk gekozen kan worden voor een andere periode. Verder levert een grafiek snel in één</a:t>
          </a:r>
          <a:r>
            <a:rPr lang="nl-NL" sz="1100" baseline="0">
              <a:solidFill>
                <a:srgbClr val="FFFFFF"/>
              </a:solidFill>
              <a:effectLst/>
              <a:ea typeface="Times New Roman"/>
              <a:cs typeface="Times New Roman"/>
            </a:rPr>
            <a:t> oogopslag inzicht.</a:t>
          </a:r>
          <a:endParaRPr lang="nl-NL" sz="1200">
            <a:effectLst/>
            <a:latin typeface="Times New Roman"/>
            <a:ea typeface="Times New Roman"/>
          </a:endParaRPr>
        </a:p>
      </xdr:txBody>
    </xdr:sp>
    <xdr:clientData/>
  </xdr:twoCellAnchor>
  <xdr:twoCellAnchor editAs="oneCell">
    <xdr:from>
      <xdr:col>0</xdr:col>
      <xdr:colOff>47625</xdr:colOff>
      <xdr:row>0</xdr:row>
      <xdr:rowOff>47625</xdr:rowOff>
    </xdr:from>
    <xdr:to>
      <xdr:col>2</xdr:col>
      <xdr:colOff>373766</xdr:colOff>
      <xdr:row>0</xdr:row>
      <xdr:rowOff>998603</xdr:rowOff>
    </xdr:to>
    <xdr:pic>
      <xdr:nvPicPr>
        <xdr:cNvPr id="4" name="Afbeelding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47625"/>
          <a:ext cx="2688341" cy="9509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xdr:row>
      <xdr:rowOff>0</xdr:rowOff>
    </xdr:from>
    <xdr:to>
      <xdr:col>10</xdr:col>
      <xdr:colOff>314325</xdr:colOff>
      <xdr:row>12</xdr:row>
      <xdr:rowOff>85725</xdr:rowOff>
    </xdr:to>
    <xdr:sp macro="" textlink="">
      <xdr:nvSpPr>
        <xdr:cNvPr id="2" name="Afgeronde rechthoek 1">
          <a:extLst>
            <a:ext uri="{FF2B5EF4-FFF2-40B4-BE49-F238E27FC236}">
              <a16:creationId xmlns:a16="http://schemas.microsoft.com/office/drawing/2014/main" id="{00000000-0008-0000-0200-000002000000}"/>
            </a:ext>
          </a:extLst>
        </xdr:cNvPr>
        <xdr:cNvSpPr/>
      </xdr:nvSpPr>
      <xdr:spPr>
        <a:xfrm>
          <a:off x="4238625" y="1628775"/>
          <a:ext cx="3362325" cy="1800225"/>
        </a:xfrm>
        <a:prstGeom prst="roundRect">
          <a:avLst/>
        </a:prstGeom>
        <a:solidFill>
          <a:srgbClr val="E25A1C"/>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nl-NL" sz="1100"/>
            <a:t>Met een draaitabel is het mogelijk om snel een overzicht</a:t>
          </a:r>
          <a:r>
            <a:rPr lang="nl-NL" sz="1100" baseline="0"/>
            <a:t> te maken van een aantal gegevens. Door op de driehoekjes te klikken kun je aanpassingen aan het overzicht maken.</a:t>
          </a:r>
          <a:endParaRPr lang="nl-NL" sz="1100"/>
        </a:p>
      </xdr:txBody>
    </xdr:sp>
    <xdr:clientData/>
  </xdr:twoCellAnchor>
  <xdr:twoCellAnchor editAs="oneCell">
    <xdr:from>
      <xdr:col>0</xdr:col>
      <xdr:colOff>47625</xdr:colOff>
      <xdr:row>0</xdr:row>
      <xdr:rowOff>47625</xdr:rowOff>
    </xdr:from>
    <xdr:to>
      <xdr:col>2</xdr:col>
      <xdr:colOff>259466</xdr:colOff>
      <xdr:row>0</xdr:row>
      <xdr:rowOff>998603</xdr:rowOff>
    </xdr:to>
    <xdr:pic>
      <xdr:nvPicPr>
        <xdr:cNvPr id="3" name="Afbeelding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2688341" cy="9509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7</xdr:col>
      <xdr:colOff>0</xdr:colOff>
      <xdr:row>10</xdr:row>
      <xdr:rowOff>0</xdr:rowOff>
    </xdr:from>
    <xdr:to>
      <xdr:col>12</xdr:col>
      <xdr:colOff>314325</xdr:colOff>
      <xdr:row>27</xdr:row>
      <xdr:rowOff>19050</xdr:rowOff>
    </xdr:to>
    <xdr:sp macro="" textlink="">
      <xdr:nvSpPr>
        <xdr:cNvPr id="2" name="Afgeronde rechthoek 1">
          <a:extLst>
            <a:ext uri="{FF2B5EF4-FFF2-40B4-BE49-F238E27FC236}">
              <a16:creationId xmlns:a16="http://schemas.microsoft.com/office/drawing/2014/main" id="{00000000-0008-0000-0300-000002000000}"/>
            </a:ext>
          </a:extLst>
        </xdr:cNvPr>
        <xdr:cNvSpPr/>
      </xdr:nvSpPr>
      <xdr:spPr>
        <a:xfrm>
          <a:off x="7981950" y="3200400"/>
          <a:ext cx="3362325" cy="3314700"/>
        </a:xfrm>
        <a:prstGeom prst="roundRect">
          <a:avLst/>
        </a:prstGeom>
        <a:solidFill>
          <a:srgbClr val="E25A1C"/>
        </a:solidFill>
        <a:ln>
          <a:no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l-NL" sz="1100">
              <a:solidFill>
                <a:srgbClr val="FFFFFF"/>
              </a:solidFill>
              <a:effectLst/>
              <a:ea typeface="Times New Roman"/>
              <a:cs typeface="Times New Roman"/>
            </a:rPr>
            <a:t>In dit werkblad staat een declaratieformulier</a:t>
          </a:r>
          <a:r>
            <a:rPr lang="nl-NL" sz="1100" baseline="0">
              <a:solidFill>
                <a:srgbClr val="FFFFFF"/>
              </a:solidFill>
              <a:effectLst/>
              <a:ea typeface="Times New Roman"/>
              <a:cs typeface="Times New Roman"/>
            </a:rPr>
            <a:t> waarin dropdownmenu's zijn gemaakt in onder andere de cellen achter naam, afdeling en kostensoort. Verder is er voor gezorgd dat in de juiste cellen alleen datums of juist bedragen kunnen worden ingevoerd.</a:t>
          </a:r>
        </a:p>
        <a:p>
          <a:pPr>
            <a:spcAft>
              <a:spcPts val="0"/>
            </a:spcAft>
          </a:pPr>
          <a:endParaRPr lang="nl-NL" sz="1100" baseline="0">
            <a:solidFill>
              <a:srgbClr val="FFFFFF"/>
            </a:solidFill>
            <a:effectLst/>
            <a:ea typeface="Times New Roman"/>
            <a:cs typeface="Times New Roman"/>
          </a:endParaRPr>
        </a:p>
        <a:p>
          <a:pPr>
            <a:spcAft>
              <a:spcPts val="0"/>
            </a:spcAft>
          </a:pPr>
          <a:r>
            <a:rPr lang="nl-NL" sz="1100" baseline="0">
              <a:solidFill>
                <a:srgbClr val="FFFFFF"/>
              </a:solidFill>
              <a:effectLst/>
              <a:ea typeface="Times New Roman"/>
              <a:cs typeface="Times New Roman"/>
            </a:rPr>
            <a:t>In de oranje cellen achter naam, afdeling en datum ben je verplicht wat in te voeren, als je in deze cel wat invoert wordt de kleur van de cel weer wit.</a:t>
          </a:r>
        </a:p>
        <a:p>
          <a:pPr>
            <a:spcAft>
              <a:spcPts val="0"/>
            </a:spcAft>
          </a:pPr>
          <a:endParaRPr lang="nl-NL" sz="1100" baseline="0">
            <a:solidFill>
              <a:srgbClr val="FFFFFF"/>
            </a:solidFill>
            <a:effectLst/>
            <a:ea typeface="Times New Roman"/>
            <a:cs typeface="Times New Roman"/>
          </a:endParaRPr>
        </a:p>
        <a:p>
          <a:pPr>
            <a:spcAft>
              <a:spcPts val="0"/>
            </a:spcAft>
          </a:pPr>
          <a:r>
            <a:rPr lang="nl-NL" sz="1100" baseline="0">
              <a:solidFill>
                <a:srgbClr val="FFFFFF"/>
              </a:solidFill>
              <a:effectLst/>
              <a:ea typeface="Times New Roman"/>
              <a:cs typeface="Times New Roman"/>
            </a:rPr>
            <a:t>Alleen in de toegestane cellen kun je wat invullen, de overige cellen zijn beveiligd.</a:t>
          </a:r>
        </a:p>
        <a:p>
          <a:pPr>
            <a:spcAft>
              <a:spcPts val="0"/>
            </a:spcAft>
          </a:pPr>
          <a:endParaRPr lang="nl-NL" sz="1100" baseline="0">
            <a:solidFill>
              <a:srgbClr val="FFFFFF"/>
            </a:solidFill>
            <a:effectLst/>
            <a:ea typeface="Times New Roman"/>
            <a:cs typeface="Times New Roman"/>
          </a:endParaRPr>
        </a:p>
        <a:p>
          <a:pPr>
            <a:spcAft>
              <a:spcPts val="0"/>
            </a:spcAft>
          </a:pPr>
          <a:r>
            <a:rPr lang="nl-NL" sz="1100" baseline="0">
              <a:solidFill>
                <a:srgbClr val="FFFFFF"/>
              </a:solidFill>
              <a:effectLst/>
              <a:ea typeface="Times New Roman"/>
              <a:cs typeface="Times New Roman"/>
            </a:rPr>
            <a:t>Het personeelsnummer wordt via een samengevoegde formule opgezocht.</a:t>
          </a:r>
        </a:p>
      </xdr:txBody>
    </xdr:sp>
    <xdr:clientData fPrintsWithSheet="0"/>
  </xdr:twoCellAnchor>
  <xdr:twoCellAnchor editAs="oneCell">
    <xdr:from>
      <xdr:col>0</xdr:col>
      <xdr:colOff>47625</xdr:colOff>
      <xdr:row>0</xdr:row>
      <xdr:rowOff>47625</xdr:rowOff>
    </xdr:from>
    <xdr:to>
      <xdr:col>1</xdr:col>
      <xdr:colOff>1802516</xdr:colOff>
      <xdr:row>0</xdr:row>
      <xdr:rowOff>998603</xdr:rowOff>
    </xdr:to>
    <xdr:pic>
      <xdr:nvPicPr>
        <xdr:cNvPr id="3" name="Afbeelding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2688341" cy="9509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2</xdr:row>
      <xdr:rowOff>0</xdr:rowOff>
    </xdr:from>
    <xdr:to>
      <xdr:col>13</xdr:col>
      <xdr:colOff>314325</xdr:colOff>
      <xdr:row>7</xdr:row>
      <xdr:rowOff>38100</xdr:rowOff>
    </xdr:to>
    <xdr:sp macro="" textlink="">
      <xdr:nvSpPr>
        <xdr:cNvPr id="2" name="Afgeronde rechthoek 1">
          <a:extLst>
            <a:ext uri="{FF2B5EF4-FFF2-40B4-BE49-F238E27FC236}">
              <a16:creationId xmlns:a16="http://schemas.microsoft.com/office/drawing/2014/main" id="{00000000-0008-0000-0400-000002000000}"/>
            </a:ext>
          </a:extLst>
        </xdr:cNvPr>
        <xdr:cNvSpPr/>
      </xdr:nvSpPr>
      <xdr:spPr>
        <a:xfrm>
          <a:off x="7372350" y="1600200"/>
          <a:ext cx="3362325" cy="1000125"/>
        </a:xfrm>
        <a:prstGeom prst="roundRect">
          <a:avLst/>
        </a:prstGeom>
        <a:solidFill>
          <a:srgbClr val="E25A1C"/>
        </a:solidFill>
        <a:ln>
          <a:no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l-NL" sz="1100">
              <a:solidFill>
                <a:srgbClr val="FFFFFF"/>
              </a:solidFill>
              <a:effectLst/>
              <a:ea typeface="Times New Roman"/>
              <a:cs typeface="Times New Roman"/>
            </a:rPr>
            <a:t>In dit werkblad kun je de lijsten bijwerken zodat de juiste waarden in het werkblad declaratieformulier ingevoerd kunnen worden</a:t>
          </a:r>
          <a:r>
            <a:rPr lang="nl-NL" sz="1100" baseline="0">
              <a:solidFill>
                <a:srgbClr val="FFFFFF"/>
              </a:solidFill>
              <a:effectLst/>
              <a:ea typeface="Times New Roman"/>
              <a:cs typeface="Times New Roman"/>
            </a:rPr>
            <a:t>. Ook hier zijn de cellen weer beveiligd.</a:t>
          </a:r>
          <a:endParaRPr lang="nl-NL" sz="1200">
            <a:effectLst/>
            <a:latin typeface="Times New Roman"/>
            <a:ea typeface="Times New Roman"/>
          </a:endParaRPr>
        </a:p>
      </xdr:txBody>
    </xdr:sp>
    <xdr:clientData/>
  </xdr:twoCellAnchor>
  <xdr:twoCellAnchor editAs="oneCell">
    <xdr:from>
      <xdr:col>0</xdr:col>
      <xdr:colOff>47625</xdr:colOff>
      <xdr:row>0</xdr:row>
      <xdr:rowOff>47625</xdr:rowOff>
    </xdr:from>
    <xdr:to>
      <xdr:col>1</xdr:col>
      <xdr:colOff>850016</xdr:colOff>
      <xdr:row>0</xdr:row>
      <xdr:rowOff>998603</xdr:rowOff>
    </xdr:to>
    <xdr:pic>
      <xdr:nvPicPr>
        <xdr:cNvPr id="3" name="Afbeelding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2688341" cy="95097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vWoggelum" refreshedDate="42710.387784953702" createdVersion="4" refreshedVersion="4" minRefreshableVersion="3" recordCount="62" xr:uid="{00000000-000A-0000-FFFF-FFFF00000000}">
  <cacheSource type="worksheet">
    <worksheetSource ref="A2:J64" sheet="Gegevens"/>
  </cacheSource>
  <cacheFields count="10">
    <cacheField name="Afdelings nummer" numFmtId="1">
      <sharedItems containsSemiMixedTypes="0" containsString="0" containsNumber="1" containsInteger="1" minValue="4876" maxValue="9836"/>
    </cacheField>
    <cacheField name="Afdeling" numFmtId="0">
      <sharedItems count="4">
        <s v="Inkoop"/>
        <s v="Beleid"/>
        <s v="Kwaliteit"/>
        <s v="Financiele administratie"/>
      </sharedItems>
    </cacheField>
    <cacheField name="Lasten / baten" numFmtId="0">
      <sharedItems count="2">
        <s v="Lasten"/>
        <s v="Baten"/>
      </sharedItems>
    </cacheField>
    <cacheField name="Kostensoort" numFmtId="0">
      <sharedItems containsSemiMixedTypes="0" containsString="0" containsNumber="1" containsInteger="1" minValue="4000" maxValue="8622"/>
    </cacheField>
    <cacheField name="Datum laatste wijziging" numFmtId="14">
      <sharedItems containsSemiMixedTypes="0" containsNonDate="0" containsDate="1" containsString="0" minDate="2016-01-10T00:00:00" maxDate="2016-12-26T00:00:00"/>
    </cacheField>
    <cacheField name="Primair Begroting 2016" numFmtId="44">
      <sharedItems containsSemiMixedTypes="0" containsString="0" containsNumber="1" minValue="-13487256.82" maxValue="7185327.04"/>
    </cacheField>
    <cacheField name="Werkelijk" numFmtId="44">
      <sharedItems containsSemiMixedTypes="0" containsString="0" containsNumber="1" minValue="-13487256.82" maxValue="7185327.04"/>
    </cacheField>
    <cacheField name="Verschil" numFmtId="44">
      <sharedItems containsSemiMixedTypes="0" containsString="0" containsNumber="1" containsInteger="1" minValue="-194000" maxValue="146895"/>
    </cacheField>
    <cacheField name="Jaar" numFmtId="0">
      <sharedItems containsSemiMixedTypes="0" containsString="0" containsNumber="1" containsInteger="1" minValue="2016" maxValue="2016" count="1">
        <n v="2016"/>
      </sharedItems>
    </cacheField>
    <cacheField name="Maand" numFmtId="0">
      <sharedItems containsSemiMixedTypes="0" containsString="0" containsNumber="1" containsInteger="1" minValue="1" maxValue="12" count="10">
        <n v="1"/>
        <n v="2"/>
        <n v="3"/>
        <n v="4"/>
        <n v="5"/>
        <n v="6"/>
        <n v="7"/>
        <n v="9"/>
        <n v="11"/>
        <n v="12"/>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2">
  <r>
    <n v="5436"/>
    <x v="0"/>
    <x v="0"/>
    <n v="8622"/>
    <d v="2016-01-10T00:00:00"/>
    <n v="-37400"/>
    <n v="-37400"/>
    <n v="0"/>
    <x v="0"/>
    <x v="0"/>
  </r>
  <r>
    <n v="5436"/>
    <x v="0"/>
    <x v="1"/>
    <n v="4210"/>
    <d v="2016-01-15T00:00:00"/>
    <n v="3647849"/>
    <n v="3647849"/>
    <n v="0"/>
    <x v="0"/>
    <x v="0"/>
  </r>
  <r>
    <n v="5436"/>
    <x v="0"/>
    <x v="1"/>
    <n v="4210"/>
    <d v="2016-01-17T00:00:00"/>
    <n v="950732.21"/>
    <n v="950732.21"/>
    <n v="0"/>
    <x v="0"/>
    <x v="0"/>
  </r>
  <r>
    <n v="5436"/>
    <x v="0"/>
    <x v="1"/>
    <n v="4220"/>
    <d v="2016-02-09T00:00:00"/>
    <n v="1212231"/>
    <n v="1212231"/>
    <n v="0"/>
    <x v="0"/>
    <x v="1"/>
  </r>
  <r>
    <n v="5436"/>
    <x v="0"/>
    <x v="1"/>
    <n v="4230"/>
    <d v="2016-02-14T00:00:00"/>
    <n v="7185327.04"/>
    <n v="7185327.04"/>
    <n v="0"/>
    <x v="0"/>
    <x v="1"/>
  </r>
  <r>
    <n v="5436"/>
    <x v="0"/>
    <x v="1"/>
    <n v="4343"/>
    <d v="2016-02-16T00:00:00"/>
    <n v="12500"/>
    <n v="12500"/>
    <n v="0"/>
    <x v="0"/>
    <x v="1"/>
  </r>
  <r>
    <n v="5436"/>
    <x v="0"/>
    <x v="1"/>
    <n v="4343"/>
    <d v="2016-03-10T00:00:00"/>
    <n v="0"/>
    <n v="0"/>
    <n v="0"/>
    <x v="0"/>
    <x v="2"/>
  </r>
  <r>
    <n v="5436"/>
    <x v="0"/>
    <x v="0"/>
    <n v="8610"/>
    <d v="2016-03-15T00:00:00"/>
    <n v="-13487256.82"/>
    <n v="-13487256.82"/>
    <n v="0"/>
    <x v="0"/>
    <x v="2"/>
  </r>
  <r>
    <n v="5436"/>
    <x v="0"/>
    <x v="1"/>
    <n v="8622"/>
    <d v="2016-02-29T00:00:00"/>
    <n v="516018"/>
    <n v="516018"/>
    <n v="0"/>
    <x v="0"/>
    <x v="1"/>
  </r>
  <r>
    <n v="5436"/>
    <x v="0"/>
    <x v="0"/>
    <n v="4230"/>
    <d v="2016-03-02T00:00:00"/>
    <n v="-0.36"/>
    <n v="-0.36"/>
    <n v="0"/>
    <x v="0"/>
    <x v="2"/>
  </r>
  <r>
    <n v="5436"/>
    <x v="0"/>
    <x v="0"/>
    <n v="8321"/>
    <d v="2016-03-25T00:00:00"/>
    <n v="-115021"/>
    <n v="-84021"/>
    <n v="-31000"/>
    <x v="0"/>
    <x v="2"/>
  </r>
  <r>
    <n v="5436"/>
    <x v="0"/>
    <x v="1"/>
    <n v="8340"/>
    <d v="2016-03-30T00:00:00"/>
    <n v="-11566"/>
    <n v="0"/>
    <n v="-11566"/>
    <x v="0"/>
    <x v="2"/>
  </r>
  <r>
    <n v="5436"/>
    <x v="0"/>
    <x v="0"/>
    <n v="8340"/>
    <d v="2016-03-15T00:00:00"/>
    <n v="0"/>
    <n v="-42566"/>
    <n v="42566"/>
    <x v="0"/>
    <x v="2"/>
  </r>
  <r>
    <n v="5436"/>
    <x v="0"/>
    <x v="1"/>
    <n v="4310"/>
    <d v="2016-03-17T00:00:00"/>
    <n v="85000"/>
    <n v="50000"/>
    <n v="35000"/>
    <x v="0"/>
    <x v="2"/>
  </r>
  <r>
    <n v="7814"/>
    <x v="1"/>
    <x v="1"/>
    <n v="4343"/>
    <d v="2016-04-09T00:00:00"/>
    <n v="2000"/>
    <n v="3100"/>
    <n v="-1100"/>
    <x v="0"/>
    <x v="3"/>
  </r>
  <r>
    <n v="7814"/>
    <x v="1"/>
    <x v="1"/>
    <n v="4343"/>
    <d v="2016-04-14T00:00:00"/>
    <n v="92800"/>
    <n v="92800"/>
    <n v="0"/>
    <x v="0"/>
    <x v="3"/>
  </r>
  <r>
    <n v="7814"/>
    <x v="1"/>
    <x v="1"/>
    <n v="4341"/>
    <d v="2016-04-29T00:00:00"/>
    <n v="43600"/>
    <n v="43600"/>
    <n v="0"/>
    <x v="0"/>
    <x v="3"/>
  </r>
  <r>
    <n v="7814"/>
    <x v="1"/>
    <x v="1"/>
    <n v="4341"/>
    <d v="2016-05-04T00:00:00"/>
    <n v="5000"/>
    <n v="5000"/>
    <n v="0"/>
    <x v="0"/>
    <x v="4"/>
  </r>
  <r>
    <n v="7814"/>
    <x v="1"/>
    <x v="1"/>
    <n v="4341"/>
    <d v="2016-05-19T00:00:00"/>
    <n v="1200"/>
    <n v="1200"/>
    <n v="0"/>
    <x v="0"/>
    <x v="4"/>
  </r>
  <r>
    <n v="7814"/>
    <x v="1"/>
    <x v="1"/>
    <n v="4341"/>
    <d v="2016-05-24T00:00:00"/>
    <n v="200"/>
    <n v="200"/>
    <n v="0"/>
    <x v="0"/>
    <x v="4"/>
  </r>
  <r>
    <n v="7814"/>
    <x v="1"/>
    <x v="1"/>
    <n v="4343"/>
    <d v="2016-06-08T00:00:00"/>
    <n v="10200"/>
    <n v="10200"/>
    <n v="0"/>
    <x v="0"/>
    <x v="5"/>
  </r>
  <r>
    <n v="7814"/>
    <x v="1"/>
    <x v="1"/>
    <n v="4343"/>
    <d v="2016-06-13T00:00:00"/>
    <n v="110000"/>
    <n v="110000"/>
    <n v="0"/>
    <x v="0"/>
    <x v="5"/>
  </r>
  <r>
    <n v="7814"/>
    <x v="1"/>
    <x v="1"/>
    <n v="4343"/>
    <d v="2016-03-30T00:00:00"/>
    <n v="3000"/>
    <n v="3000"/>
    <n v="0"/>
    <x v="0"/>
    <x v="2"/>
  </r>
  <r>
    <n v="7814"/>
    <x v="1"/>
    <x v="0"/>
    <n v="8622"/>
    <d v="2016-04-04T00:00:00"/>
    <n v="-1811631"/>
    <n v="-1777731"/>
    <n v="-33900"/>
    <x v="0"/>
    <x v="3"/>
  </r>
  <r>
    <n v="7814"/>
    <x v="1"/>
    <x v="1"/>
    <n v="4610"/>
    <d v="2016-03-20T00:00:00"/>
    <n v="1585218.09"/>
    <n v="1585218.09"/>
    <n v="0"/>
    <x v="0"/>
    <x v="2"/>
  </r>
  <r>
    <n v="5436"/>
    <x v="0"/>
    <x v="1"/>
    <n v="8340"/>
    <d v="2016-03-22T00:00:00"/>
    <n v="0"/>
    <n v="0"/>
    <n v="0"/>
    <x v="0"/>
    <x v="2"/>
  </r>
  <r>
    <n v="5436"/>
    <x v="0"/>
    <x v="1"/>
    <n v="4110"/>
    <d v="2016-04-14T00:00:00"/>
    <n v="1831009"/>
    <n v="1818909"/>
    <n v="12100"/>
    <x v="0"/>
    <x v="3"/>
  </r>
  <r>
    <n v="9836"/>
    <x v="2"/>
    <x v="1"/>
    <n v="4110"/>
    <d v="2016-04-19T00:00:00"/>
    <n v="12416"/>
    <n v="12416"/>
    <n v="0"/>
    <x v="0"/>
    <x v="3"/>
  </r>
  <r>
    <n v="9836"/>
    <x v="2"/>
    <x v="1"/>
    <n v="4110"/>
    <d v="2016-04-04T00:00:00"/>
    <n v="3285"/>
    <n v="3285"/>
    <n v="0"/>
    <x v="0"/>
    <x v="3"/>
  </r>
  <r>
    <n v="9836"/>
    <x v="2"/>
    <x v="1"/>
    <n v="4110"/>
    <d v="2016-04-06T00:00:00"/>
    <n v="0"/>
    <n v="0"/>
    <n v="0"/>
    <x v="0"/>
    <x v="3"/>
  </r>
  <r>
    <n v="9836"/>
    <x v="2"/>
    <x v="1"/>
    <n v="4300"/>
    <d v="2016-04-29T00:00:00"/>
    <n v="39525"/>
    <n v="28949"/>
    <n v="10576"/>
    <x v="0"/>
    <x v="3"/>
  </r>
  <r>
    <n v="9836"/>
    <x v="2"/>
    <x v="1"/>
    <n v="4343"/>
    <d v="2016-05-04T00:00:00"/>
    <n v="0"/>
    <n v="0"/>
    <n v="0"/>
    <x v="0"/>
    <x v="4"/>
  </r>
  <r>
    <n v="9836"/>
    <x v="2"/>
    <x v="1"/>
    <n v="4343"/>
    <d v="2016-05-19T00:00:00"/>
    <n v="0"/>
    <n v="0"/>
    <n v="0"/>
    <x v="0"/>
    <x v="4"/>
  </r>
  <r>
    <n v="9836"/>
    <x v="2"/>
    <x v="1"/>
    <n v="4343"/>
    <d v="2016-05-24T00:00:00"/>
    <n v="2921"/>
    <n v="2921"/>
    <n v="0"/>
    <x v="0"/>
    <x v="4"/>
  </r>
  <r>
    <n v="9836"/>
    <x v="2"/>
    <x v="1"/>
    <n v="4343"/>
    <d v="2016-06-08T00:00:00"/>
    <n v="0"/>
    <n v="0"/>
    <n v="0"/>
    <x v="0"/>
    <x v="5"/>
  </r>
  <r>
    <n v="9836"/>
    <x v="2"/>
    <x v="1"/>
    <n v="4343"/>
    <d v="2016-06-13T00:00:00"/>
    <n v="500"/>
    <n v="500"/>
    <n v="0"/>
    <x v="0"/>
    <x v="5"/>
  </r>
  <r>
    <n v="9836"/>
    <x v="2"/>
    <x v="1"/>
    <n v="4343"/>
    <d v="2016-06-28T00:00:00"/>
    <n v="360"/>
    <n v="360"/>
    <n v="0"/>
    <x v="0"/>
    <x v="5"/>
  </r>
  <r>
    <n v="5436"/>
    <x v="0"/>
    <x v="1"/>
    <n v="4343"/>
    <d v="2016-07-03T00:00:00"/>
    <n v="1500"/>
    <n v="0"/>
    <n v="1500"/>
    <x v="0"/>
    <x v="6"/>
  </r>
  <r>
    <n v="5436"/>
    <x v="0"/>
    <x v="1"/>
    <n v="4343"/>
    <d v="2016-04-19T00:00:00"/>
    <n v="56350"/>
    <n v="0"/>
    <n v="56350"/>
    <x v="0"/>
    <x v="3"/>
  </r>
  <r>
    <n v="5436"/>
    <x v="0"/>
    <x v="1"/>
    <n v="4343"/>
    <d v="2016-06-08T00:00:00"/>
    <n v="40739"/>
    <n v="38739"/>
    <n v="2000"/>
    <x v="0"/>
    <x v="5"/>
  </r>
  <r>
    <n v="5436"/>
    <x v="0"/>
    <x v="1"/>
    <n v="4343"/>
    <d v="2016-07-28T00:00:00"/>
    <n v="1650"/>
    <n v="1650"/>
    <n v="0"/>
    <x v="0"/>
    <x v="6"/>
  </r>
  <r>
    <n v="4876"/>
    <x v="3"/>
    <x v="1"/>
    <n v="4000"/>
    <d v="2016-09-16T00:00:00"/>
    <n v="47105"/>
    <n v="0"/>
    <n v="47105"/>
    <x v="0"/>
    <x v="7"/>
  </r>
  <r>
    <n v="4876"/>
    <x v="3"/>
    <x v="1"/>
    <n v="4110"/>
    <d v="2016-11-05T00:00:00"/>
    <n v="1452277"/>
    <n v="1305382"/>
    <n v="146895"/>
    <x v="0"/>
    <x v="8"/>
  </r>
  <r>
    <n v="4876"/>
    <x v="3"/>
    <x v="1"/>
    <n v="4110"/>
    <d v="2016-12-25T00:00:00"/>
    <n v="8861"/>
    <n v="8861"/>
    <n v="0"/>
    <x v="0"/>
    <x v="9"/>
  </r>
  <r>
    <n v="4876"/>
    <x v="3"/>
    <x v="1"/>
    <n v="4110"/>
    <d v="2016-02-29T00:00:00"/>
    <n v="0"/>
    <n v="0"/>
    <n v="0"/>
    <x v="0"/>
    <x v="1"/>
  </r>
  <r>
    <n v="4876"/>
    <x v="3"/>
    <x v="1"/>
    <n v="4300"/>
    <d v="2016-03-05T00:00:00"/>
    <n v="0"/>
    <n v="194000"/>
    <n v="-194000"/>
    <x v="0"/>
    <x v="2"/>
  </r>
  <r>
    <n v="4876"/>
    <x v="3"/>
    <x v="1"/>
    <n v="4343"/>
    <d v="2016-03-07T00:00:00"/>
    <n v="2178"/>
    <n v="2178"/>
    <n v="0"/>
    <x v="0"/>
    <x v="2"/>
  </r>
  <r>
    <n v="4876"/>
    <x v="3"/>
    <x v="1"/>
    <n v="4343"/>
    <d v="2016-03-30T00:00:00"/>
    <n v="0"/>
    <n v="0"/>
    <n v="0"/>
    <x v="0"/>
    <x v="2"/>
  </r>
  <r>
    <n v="4876"/>
    <x v="3"/>
    <x v="1"/>
    <n v="4343"/>
    <d v="2016-04-04T00:00:00"/>
    <n v="2156"/>
    <n v="2156"/>
    <n v="0"/>
    <x v="0"/>
    <x v="3"/>
  </r>
  <r>
    <n v="4876"/>
    <x v="3"/>
    <x v="1"/>
    <n v="4343"/>
    <d v="2016-04-06T00:00:00"/>
    <n v="0"/>
    <n v="0"/>
    <n v="0"/>
    <x v="0"/>
    <x v="3"/>
  </r>
  <r>
    <n v="4876"/>
    <x v="3"/>
    <x v="1"/>
    <n v="4343"/>
    <d v="2016-04-29T00:00:00"/>
    <n v="500"/>
    <n v="500"/>
    <n v="0"/>
    <x v="0"/>
    <x v="3"/>
  </r>
  <r>
    <n v="4876"/>
    <x v="3"/>
    <x v="1"/>
    <n v="4343"/>
    <d v="2016-05-04T00:00:00"/>
    <n v="35000"/>
    <n v="35000"/>
    <n v="0"/>
    <x v="0"/>
    <x v="4"/>
  </r>
  <r>
    <n v="4876"/>
    <x v="3"/>
    <x v="1"/>
    <n v="4343"/>
    <d v="2016-04-19T00:00:00"/>
    <n v="0"/>
    <n v="0"/>
    <n v="0"/>
    <x v="0"/>
    <x v="3"/>
  </r>
  <r>
    <n v="4876"/>
    <x v="3"/>
    <x v="1"/>
    <n v="4343"/>
    <d v="2016-04-21T00:00:00"/>
    <n v="270"/>
    <n v="270"/>
    <n v="0"/>
    <x v="0"/>
    <x v="3"/>
  </r>
  <r>
    <n v="4876"/>
    <x v="3"/>
    <x v="1"/>
    <n v="4343"/>
    <d v="2016-05-14T00:00:00"/>
    <n v="750"/>
    <n v="0"/>
    <n v="750"/>
    <x v="0"/>
    <x v="4"/>
  </r>
  <r>
    <n v="4876"/>
    <x v="3"/>
    <x v="1"/>
    <n v="4343"/>
    <d v="2016-05-19T00:00:00"/>
    <n v="9488"/>
    <n v="9488"/>
    <n v="0"/>
    <x v="0"/>
    <x v="4"/>
  </r>
  <r>
    <n v="4876"/>
    <x v="3"/>
    <x v="0"/>
    <n v="8622"/>
    <d v="2016-05-04T00:00:00"/>
    <n v="-1558585"/>
    <n v="-1557835"/>
    <n v="-750"/>
    <x v="0"/>
    <x v="4"/>
  </r>
  <r>
    <n v="9836"/>
    <x v="2"/>
    <x v="1"/>
    <n v="4110"/>
    <d v="2016-05-06T00:00:00"/>
    <n v="231337"/>
    <n v="231337"/>
    <n v="0"/>
    <x v="0"/>
    <x v="4"/>
  </r>
  <r>
    <n v="9836"/>
    <x v="2"/>
    <x v="1"/>
    <n v="4110"/>
    <d v="2016-05-29T00:00:00"/>
    <n v="1017"/>
    <n v="1017"/>
    <n v="0"/>
    <x v="0"/>
    <x v="4"/>
  </r>
  <r>
    <n v="9836"/>
    <x v="2"/>
    <x v="1"/>
    <n v="4110"/>
    <d v="2016-06-03T00:00:00"/>
    <n v="0"/>
    <n v="0"/>
    <n v="0"/>
    <x v="0"/>
    <x v="5"/>
  </r>
  <r>
    <n v="9836"/>
    <x v="2"/>
    <x v="1"/>
    <n v="4343"/>
    <d v="2016-06-18T00:00:00"/>
    <n v="0"/>
    <n v="0"/>
    <n v="0"/>
    <x v="0"/>
    <x v="5"/>
  </r>
  <r>
    <n v="9836"/>
    <x v="2"/>
    <x v="0"/>
    <n v="8622"/>
    <d v="2016-06-23T00:00:00"/>
    <n v="-253610"/>
    <n v="-253610"/>
    <n v="0"/>
    <x v="0"/>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Draaitabel1" cacheId="0" applyNumberFormats="0" applyBorderFormats="0" applyFontFormats="0" applyPatternFormats="0" applyAlignmentFormats="0" applyWidthHeightFormats="1" dataCaption="Waarden" updatedVersion="4" minRefreshableVersion="3" useAutoFormatting="1" itemPrintTitles="1" createdVersion="4" indent="0" outline="1" outlineData="1" multipleFieldFilters="0">
  <location ref="A5:D11" firstHeaderRow="1" firstDataRow="2" firstDataCol="1" rowPageCount="2" colPageCount="1"/>
  <pivotFields count="10">
    <pivotField numFmtId="1" showAll="0"/>
    <pivotField axis="axisRow" showAll="0">
      <items count="5">
        <item x="1"/>
        <item x="3"/>
        <item x="0"/>
        <item x="2"/>
        <item t="default"/>
      </items>
    </pivotField>
    <pivotField axis="axisCol" showAll="0">
      <items count="3">
        <item x="1"/>
        <item x="0"/>
        <item t="default"/>
      </items>
    </pivotField>
    <pivotField showAll="0"/>
    <pivotField numFmtId="14" showAll="0"/>
    <pivotField numFmtId="44" showAll="0"/>
    <pivotField dataField="1" numFmtId="44" showAll="0"/>
    <pivotField numFmtId="44" showAll="0"/>
    <pivotField axis="axisPage" showAll="0">
      <items count="2">
        <item x="0"/>
        <item t="default"/>
      </items>
    </pivotField>
    <pivotField axis="axisPage" showAll="0">
      <items count="11">
        <item x="0"/>
        <item x="1"/>
        <item x="2"/>
        <item x="3"/>
        <item x="4"/>
        <item x="5"/>
        <item x="6"/>
        <item x="7"/>
        <item x="8"/>
        <item x="9"/>
        <item t="default"/>
      </items>
    </pivotField>
  </pivotFields>
  <rowFields count="1">
    <field x="1"/>
  </rowFields>
  <rowItems count="5">
    <i>
      <x/>
    </i>
    <i>
      <x v="1"/>
    </i>
    <i>
      <x v="2"/>
    </i>
    <i>
      <x v="3"/>
    </i>
    <i t="grand">
      <x/>
    </i>
  </rowItems>
  <colFields count="1">
    <field x="2"/>
  </colFields>
  <colItems count="3">
    <i>
      <x/>
    </i>
    <i>
      <x v="1"/>
    </i>
    <i t="grand">
      <x/>
    </i>
  </colItems>
  <pageFields count="2">
    <pageField fld="8" hier="-1"/>
    <pageField fld="9" hier="-1"/>
  </pageFields>
  <dataFields count="1">
    <dataField name="Som van Werkelijk" fld="6" baseField="0" baseItem="0"/>
  </dataFields>
  <formats count="16">
    <format dxfId="16">
      <pivotArea dataOnly="0" labelOnly="1" outline="0" fieldPosition="0">
        <references count="1">
          <reference field="8" count="0"/>
        </references>
      </pivotArea>
    </format>
    <format dxfId="15">
      <pivotArea dataOnly="0" labelOnly="1" outline="0" fieldPosition="0">
        <references count="1">
          <reference field="9" count="0"/>
        </references>
      </pivotArea>
    </format>
    <format dxfId="14">
      <pivotArea field="8" type="button" dataOnly="0" labelOnly="1" outline="0" axis="axisPage" fieldPosition="0"/>
    </format>
    <format dxfId="13">
      <pivotArea dataOnly="0" labelOnly="1" outline="0" fieldPosition="0">
        <references count="1">
          <reference field="8" count="0"/>
        </references>
      </pivotArea>
    </format>
    <format dxfId="12">
      <pivotArea field="9" type="button" dataOnly="0" labelOnly="1" outline="0" axis="axisPage" fieldPosition="1"/>
    </format>
    <format dxfId="11">
      <pivotArea dataOnly="0" labelOnly="1" outline="0" fieldPosition="0">
        <references count="1">
          <reference field="9" count="0"/>
        </references>
      </pivotArea>
    </format>
    <format dxfId="10">
      <pivotArea type="origin" dataOnly="0" labelOnly="1" outline="0" fieldPosition="0"/>
    </format>
    <format dxfId="9">
      <pivotArea field="1" type="button" dataOnly="0" labelOnly="1" outline="0" axis="axisRow" fieldPosition="0"/>
    </format>
    <format dxfId="8">
      <pivotArea field="2" type="button" dataOnly="0" labelOnly="1" outline="0" axis="axisCol" fieldPosition="0"/>
    </format>
    <format dxfId="7">
      <pivotArea type="topRight" dataOnly="0" labelOnly="1" outline="0" fieldPosition="0"/>
    </format>
    <format dxfId="6">
      <pivotArea dataOnly="0" labelOnly="1" fieldPosition="0">
        <references count="1">
          <reference field="2" count="0"/>
        </references>
      </pivotArea>
    </format>
    <format dxfId="5">
      <pivotArea dataOnly="0" labelOnly="1" grandCol="1" outline="0" fieldPosition="0"/>
    </format>
    <format dxfId="4">
      <pivotArea grandRow="1" outline="0" collapsedLevelsAreSubtotals="1" fieldPosition="0"/>
    </format>
    <format dxfId="3">
      <pivotArea dataOnly="0" labelOnly="1" grandRow="1" outline="0" fieldPosition="0"/>
    </format>
    <format dxfId="2">
      <pivotArea field="8" type="button" dataOnly="0" labelOnly="1" outline="0" axis="axisPage" fieldPosition="0"/>
    </format>
    <format dxfId="1">
      <pivotArea field="9" type="button" dataOnly="0" labelOnly="1" outline="0" axis="axisPage" fieldPosition="1"/>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4"/>
  <sheetViews>
    <sheetView showGridLines="0" tabSelected="1" workbookViewId="0">
      <pane ySplit="2" topLeftCell="A3" activePane="bottomLeft" state="frozen"/>
      <selection pane="bottomLeft" activeCell="A2" sqref="A2"/>
    </sheetView>
  </sheetViews>
  <sheetFormatPr defaultRowHeight="15" x14ac:dyDescent="0.25"/>
  <cols>
    <col min="1" max="1" width="9.85546875" bestFit="1" customWidth="1"/>
    <col min="2" max="2" width="18.7109375" bestFit="1" customWidth="1"/>
    <col min="3" max="5" width="11.7109375" customWidth="1"/>
    <col min="6" max="8" width="18.5703125" customWidth="1"/>
    <col min="9" max="10" width="15.5703125" customWidth="1"/>
  </cols>
  <sheetData>
    <row r="1" spans="1:10" ht="98.25" customHeight="1" thickBot="1" x14ac:dyDescent="0.3"/>
    <row r="2" spans="1:10" ht="45.75" thickBot="1" x14ac:dyDescent="0.3">
      <c r="A2" s="21" t="s">
        <v>8</v>
      </c>
      <c r="B2" s="22" t="s">
        <v>2</v>
      </c>
      <c r="C2" s="22" t="s">
        <v>9</v>
      </c>
      <c r="D2" s="23" t="s">
        <v>0</v>
      </c>
      <c r="E2" s="23" t="s">
        <v>10</v>
      </c>
      <c r="F2" s="24" t="s">
        <v>53</v>
      </c>
      <c r="G2" s="24" t="s">
        <v>1</v>
      </c>
      <c r="H2" s="24" t="s">
        <v>7</v>
      </c>
      <c r="I2" s="24" t="s">
        <v>11</v>
      </c>
      <c r="J2" s="25" t="s">
        <v>12</v>
      </c>
    </row>
    <row r="3" spans="1:10" x14ac:dyDescent="0.25">
      <c r="A3" s="3">
        <v>5436</v>
      </c>
      <c r="B3" s="4" t="s">
        <v>3</v>
      </c>
      <c r="C3" s="4" t="str">
        <f>IF(G3&lt;0,"Lasten","Baten")</f>
        <v>Lasten</v>
      </c>
      <c r="D3" s="5">
        <v>8622</v>
      </c>
      <c r="E3" s="6">
        <v>44571</v>
      </c>
      <c r="F3" s="7">
        <v>-37400</v>
      </c>
      <c r="G3" s="7">
        <v>-37400</v>
      </c>
      <c r="H3" s="7">
        <f>F3-G3</f>
        <v>0</v>
      </c>
      <c r="I3" s="4">
        <f>YEAR(E3)</f>
        <v>2022</v>
      </c>
      <c r="J3" s="8">
        <f>MONTH(E3)</f>
        <v>1</v>
      </c>
    </row>
    <row r="4" spans="1:10" x14ac:dyDescent="0.25">
      <c r="A4" s="9">
        <v>5436</v>
      </c>
      <c r="B4" s="10" t="s">
        <v>3</v>
      </c>
      <c r="C4" s="10" t="str">
        <f t="shared" ref="C4:C64" si="0">IF(G4&lt;0,"Lasten","Baten")</f>
        <v>Baten</v>
      </c>
      <c r="D4" s="11">
        <v>4210</v>
      </c>
      <c r="E4" s="12">
        <v>44576</v>
      </c>
      <c r="F4" s="13">
        <v>3647849</v>
      </c>
      <c r="G4" s="13">
        <v>3647849</v>
      </c>
      <c r="H4" s="13">
        <f t="shared" ref="H4:H64" si="1">F4-G4</f>
        <v>0</v>
      </c>
      <c r="I4" s="10">
        <f t="shared" ref="I4:I64" si="2">YEAR(E4)</f>
        <v>2022</v>
      </c>
      <c r="J4" s="14">
        <f t="shared" ref="J4:J64" si="3">MONTH(E4)</f>
        <v>1</v>
      </c>
    </row>
    <row r="5" spans="1:10" x14ac:dyDescent="0.25">
      <c r="A5" s="9">
        <v>5436</v>
      </c>
      <c r="B5" s="10" t="s">
        <v>3</v>
      </c>
      <c r="C5" s="10" t="str">
        <f t="shared" si="0"/>
        <v>Baten</v>
      </c>
      <c r="D5" s="11">
        <v>4210</v>
      </c>
      <c r="E5" s="12">
        <v>44578</v>
      </c>
      <c r="F5" s="13">
        <v>950732.21</v>
      </c>
      <c r="G5" s="13">
        <v>950732.21</v>
      </c>
      <c r="H5" s="13">
        <f t="shared" si="1"/>
        <v>0</v>
      </c>
      <c r="I5" s="10">
        <f t="shared" si="2"/>
        <v>2022</v>
      </c>
      <c r="J5" s="14">
        <f t="shared" si="3"/>
        <v>1</v>
      </c>
    </row>
    <row r="6" spans="1:10" x14ac:dyDescent="0.25">
      <c r="A6" s="9">
        <v>5436</v>
      </c>
      <c r="B6" s="10" t="s">
        <v>3</v>
      </c>
      <c r="C6" s="10" t="str">
        <f t="shared" si="0"/>
        <v>Baten</v>
      </c>
      <c r="D6" s="11">
        <v>4220</v>
      </c>
      <c r="E6" s="12">
        <v>44601</v>
      </c>
      <c r="F6" s="13">
        <v>1212231</v>
      </c>
      <c r="G6" s="13">
        <v>1212231</v>
      </c>
      <c r="H6" s="13">
        <f t="shared" si="1"/>
        <v>0</v>
      </c>
      <c r="I6" s="10">
        <f t="shared" si="2"/>
        <v>2022</v>
      </c>
      <c r="J6" s="14">
        <f t="shared" si="3"/>
        <v>2</v>
      </c>
    </row>
    <row r="7" spans="1:10" x14ac:dyDescent="0.25">
      <c r="A7" s="9">
        <v>5436</v>
      </c>
      <c r="B7" s="10" t="s">
        <v>3</v>
      </c>
      <c r="C7" s="10" t="str">
        <f t="shared" si="0"/>
        <v>Baten</v>
      </c>
      <c r="D7" s="11">
        <v>4230</v>
      </c>
      <c r="E7" s="12">
        <v>44606</v>
      </c>
      <c r="F7" s="13">
        <v>7185327.04</v>
      </c>
      <c r="G7" s="13">
        <v>7185327.04</v>
      </c>
      <c r="H7" s="13">
        <f t="shared" si="1"/>
        <v>0</v>
      </c>
      <c r="I7" s="10">
        <f t="shared" si="2"/>
        <v>2022</v>
      </c>
      <c r="J7" s="14">
        <f t="shared" si="3"/>
        <v>2</v>
      </c>
    </row>
    <row r="8" spans="1:10" x14ac:dyDescent="0.25">
      <c r="A8" s="9">
        <v>5436</v>
      </c>
      <c r="B8" s="10" t="s">
        <v>3</v>
      </c>
      <c r="C8" s="10" t="str">
        <f t="shared" si="0"/>
        <v>Baten</v>
      </c>
      <c r="D8" s="11">
        <v>4343</v>
      </c>
      <c r="E8" s="12">
        <v>44608</v>
      </c>
      <c r="F8" s="13">
        <v>12500</v>
      </c>
      <c r="G8" s="13">
        <v>12500</v>
      </c>
      <c r="H8" s="13">
        <f t="shared" si="1"/>
        <v>0</v>
      </c>
      <c r="I8" s="10">
        <f t="shared" si="2"/>
        <v>2022</v>
      </c>
      <c r="J8" s="14">
        <f t="shared" si="3"/>
        <v>2</v>
      </c>
    </row>
    <row r="9" spans="1:10" x14ac:dyDescent="0.25">
      <c r="A9" s="9">
        <v>5436</v>
      </c>
      <c r="B9" s="10" t="s">
        <v>3</v>
      </c>
      <c r="C9" s="10" t="str">
        <f t="shared" si="0"/>
        <v>Baten</v>
      </c>
      <c r="D9" s="11">
        <v>4343</v>
      </c>
      <c r="E9" s="12">
        <v>44630</v>
      </c>
      <c r="F9" s="13">
        <v>0</v>
      </c>
      <c r="G9" s="13">
        <v>0</v>
      </c>
      <c r="H9" s="13">
        <f t="shared" si="1"/>
        <v>0</v>
      </c>
      <c r="I9" s="10">
        <f t="shared" si="2"/>
        <v>2022</v>
      </c>
      <c r="J9" s="14">
        <f t="shared" si="3"/>
        <v>3</v>
      </c>
    </row>
    <row r="10" spans="1:10" x14ac:dyDescent="0.25">
      <c r="A10" s="9">
        <v>5436</v>
      </c>
      <c r="B10" s="10" t="s">
        <v>3</v>
      </c>
      <c r="C10" s="10" t="str">
        <f t="shared" si="0"/>
        <v>Lasten</v>
      </c>
      <c r="D10" s="11">
        <v>8610</v>
      </c>
      <c r="E10" s="12">
        <v>44635</v>
      </c>
      <c r="F10" s="13">
        <v>-13487256.82</v>
      </c>
      <c r="G10" s="13">
        <v>-13487256.82</v>
      </c>
      <c r="H10" s="13">
        <f t="shared" si="1"/>
        <v>0</v>
      </c>
      <c r="I10" s="10">
        <f t="shared" si="2"/>
        <v>2022</v>
      </c>
      <c r="J10" s="14">
        <f t="shared" si="3"/>
        <v>3</v>
      </c>
    </row>
    <row r="11" spans="1:10" x14ac:dyDescent="0.25">
      <c r="A11" s="9">
        <v>5436</v>
      </c>
      <c r="B11" s="10" t="s">
        <v>3</v>
      </c>
      <c r="C11" s="10" t="str">
        <f t="shared" si="0"/>
        <v>Baten</v>
      </c>
      <c r="D11" s="11">
        <v>8622</v>
      </c>
      <c r="E11" s="12">
        <v>44590</v>
      </c>
      <c r="F11" s="13">
        <v>516018</v>
      </c>
      <c r="G11" s="13">
        <v>516018</v>
      </c>
      <c r="H11" s="13">
        <f t="shared" si="1"/>
        <v>0</v>
      </c>
      <c r="I11" s="10">
        <f t="shared" si="2"/>
        <v>2022</v>
      </c>
      <c r="J11" s="14">
        <f t="shared" si="3"/>
        <v>1</v>
      </c>
    </row>
    <row r="12" spans="1:10" x14ac:dyDescent="0.25">
      <c r="A12" s="9">
        <v>5436</v>
      </c>
      <c r="B12" s="10" t="s">
        <v>3</v>
      </c>
      <c r="C12" s="10" t="str">
        <f t="shared" si="0"/>
        <v>Lasten</v>
      </c>
      <c r="D12" s="11">
        <v>4230</v>
      </c>
      <c r="E12" s="12">
        <v>44622</v>
      </c>
      <c r="F12" s="13">
        <v>-0.36</v>
      </c>
      <c r="G12" s="13">
        <v>-0.36</v>
      </c>
      <c r="H12" s="13">
        <f t="shared" si="1"/>
        <v>0</v>
      </c>
      <c r="I12" s="10">
        <f t="shared" si="2"/>
        <v>2022</v>
      </c>
      <c r="J12" s="14">
        <f t="shared" si="3"/>
        <v>3</v>
      </c>
    </row>
    <row r="13" spans="1:10" x14ac:dyDescent="0.25">
      <c r="A13" s="9">
        <v>5436</v>
      </c>
      <c r="B13" s="10" t="s">
        <v>3</v>
      </c>
      <c r="C13" s="10" t="str">
        <f t="shared" si="0"/>
        <v>Lasten</v>
      </c>
      <c r="D13" s="11">
        <v>8321</v>
      </c>
      <c r="E13" s="12">
        <v>44645</v>
      </c>
      <c r="F13" s="13">
        <v>-115021</v>
      </c>
      <c r="G13" s="13">
        <v>-84021</v>
      </c>
      <c r="H13" s="13">
        <f t="shared" si="1"/>
        <v>-31000</v>
      </c>
      <c r="I13" s="10">
        <f t="shared" si="2"/>
        <v>2022</v>
      </c>
      <c r="J13" s="14">
        <f t="shared" si="3"/>
        <v>3</v>
      </c>
    </row>
    <row r="14" spans="1:10" x14ac:dyDescent="0.25">
      <c r="A14" s="9">
        <v>5436</v>
      </c>
      <c r="B14" s="10" t="s">
        <v>3</v>
      </c>
      <c r="C14" s="10" t="str">
        <f t="shared" si="0"/>
        <v>Baten</v>
      </c>
      <c r="D14" s="11">
        <v>8340</v>
      </c>
      <c r="E14" s="12">
        <v>44650</v>
      </c>
      <c r="F14" s="13">
        <v>-11566</v>
      </c>
      <c r="G14" s="13">
        <v>0</v>
      </c>
      <c r="H14" s="13">
        <f t="shared" si="1"/>
        <v>-11566</v>
      </c>
      <c r="I14" s="10">
        <f t="shared" si="2"/>
        <v>2022</v>
      </c>
      <c r="J14" s="14">
        <f t="shared" si="3"/>
        <v>3</v>
      </c>
    </row>
    <row r="15" spans="1:10" x14ac:dyDescent="0.25">
      <c r="A15" s="9">
        <v>5436</v>
      </c>
      <c r="B15" s="10" t="s">
        <v>3</v>
      </c>
      <c r="C15" s="10" t="str">
        <f t="shared" si="0"/>
        <v>Lasten</v>
      </c>
      <c r="D15" s="11">
        <v>8340</v>
      </c>
      <c r="E15" s="12">
        <v>44635</v>
      </c>
      <c r="F15" s="13">
        <v>0</v>
      </c>
      <c r="G15" s="13">
        <v>-42566</v>
      </c>
      <c r="H15" s="13">
        <f t="shared" si="1"/>
        <v>42566</v>
      </c>
      <c r="I15" s="10">
        <f t="shared" si="2"/>
        <v>2022</v>
      </c>
      <c r="J15" s="14">
        <f t="shared" si="3"/>
        <v>3</v>
      </c>
    </row>
    <row r="16" spans="1:10" x14ac:dyDescent="0.25">
      <c r="A16" s="9">
        <v>5436</v>
      </c>
      <c r="B16" s="10" t="s">
        <v>3</v>
      </c>
      <c r="C16" s="10" t="str">
        <f t="shared" si="0"/>
        <v>Baten</v>
      </c>
      <c r="D16" s="11">
        <v>4310</v>
      </c>
      <c r="E16" s="12">
        <v>44637</v>
      </c>
      <c r="F16" s="13">
        <v>85000</v>
      </c>
      <c r="G16" s="13">
        <v>50000</v>
      </c>
      <c r="H16" s="13">
        <f t="shared" si="1"/>
        <v>35000</v>
      </c>
      <c r="I16" s="10">
        <f t="shared" si="2"/>
        <v>2022</v>
      </c>
      <c r="J16" s="14">
        <f t="shared" si="3"/>
        <v>3</v>
      </c>
    </row>
    <row r="17" spans="1:10" x14ac:dyDescent="0.25">
      <c r="A17" s="9">
        <v>7814</v>
      </c>
      <c r="B17" s="10" t="s">
        <v>4</v>
      </c>
      <c r="C17" s="10" t="str">
        <f t="shared" si="0"/>
        <v>Baten</v>
      </c>
      <c r="D17" s="11">
        <v>4343</v>
      </c>
      <c r="E17" s="12">
        <v>44660</v>
      </c>
      <c r="F17" s="13">
        <v>2000</v>
      </c>
      <c r="G17" s="13">
        <v>3100</v>
      </c>
      <c r="H17" s="13">
        <f t="shared" si="1"/>
        <v>-1100</v>
      </c>
      <c r="I17" s="10">
        <f t="shared" si="2"/>
        <v>2022</v>
      </c>
      <c r="J17" s="14">
        <f t="shared" si="3"/>
        <v>4</v>
      </c>
    </row>
    <row r="18" spans="1:10" x14ac:dyDescent="0.25">
      <c r="A18" s="9">
        <v>7814</v>
      </c>
      <c r="B18" s="10" t="s">
        <v>4</v>
      </c>
      <c r="C18" s="10" t="str">
        <f t="shared" si="0"/>
        <v>Baten</v>
      </c>
      <c r="D18" s="11">
        <v>4343</v>
      </c>
      <c r="E18" s="12">
        <v>44665</v>
      </c>
      <c r="F18" s="13">
        <v>92800</v>
      </c>
      <c r="G18" s="13">
        <v>92800</v>
      </c>
      <c r="H18" s="13">
        <f t="shared" si="1"/>
        <v>0</v>
      </c>
      <c r="I18" s="10">
        <f t="shared" si="2"/>
        <v>2022</v>
      </c>
      <c r="J18" s="14">
        <f t="shared" si="3"/>
        <v>4</v>
      </c>
    </row>
    <row r="19" spans="1:10" x14ac:dyDescent="0.25">
      <c r="A19" s="9">
        <v>7814</v>
      </c>
      <c r="B19" s="10" t="s">
        <v>4</v>
      </c>
      <c r="C19" s="10" t="str">
        <f t="shared" si="0"/>
        <v>Baten</v>
      </c>
      <c r="D19" s="11">
        <v>4341</v>
      </c>
      <c r="E19" s="12">
        <v>44680</v>
      </c>
      <c r="F19" s="13">
        <v>43600</v>
      </c>
      <c r="G19" s="13">
        <v>43600</v>
      </c>
      <c r="H19" s="13">
        <f t="shared" si="1"/>
        <v>0</v>
      </c>
      <c r="I19" s="10">
        <f t="shared" si="2"/>
        <v>2022</v>
      </c>
      <c r="J19" s="14">
        <f t="shared" si="3"/>
        <v>4</v>
      </c>
    </row>
    <row r="20" spans="1:10" x14ac:dyDescent="0.25">
      <c r="A20" s="9">
        <v>7814</v>
      </c>
      <c r="B20" s="10" t="s">
        <v>4</v>
      </c>
      <c r="C20" s="10" t="str">
        <f t="shared" si="0"/>
        <v>Baten</v>
      </c>
      <c r="D20" s="11">
        <v>4341</v>
      </c>
      <c r="E20" s="12">
        <v>44685</v>
      </c>
      <c r="F20" s="13">
        <v>5000</v>
      </c>
      <c r="G20" s="13">
        <v>5000</v>
      </c>
      <c r="H20" s="13">
        <f t="shared" si="1"/>
        <v>0</v>
      </c>
      <c r="I20" s="10">
        <f t="shared" si="2"/>
        <v>2022</v>
      </c>
      <c r="J20" s="14">
        <f t="shared" si="3"/>
        <v>5</v>
      </c>
    </row>
    <row r="21" spans="1:10" x14ac:dyDescent="0.25">
      <c r="A21" s="9">
        <v>7814</v>
      </c>
      <c r="B21" s="10" t="s">
        <v>4</v>
      </c>
      <c r="C21" s="10" t="str">
        <f t="shared" si="0"/>
        <v>Baten</v>
      </c>
      <c r="D21" s="11">
        <v>4341</v>
      </c>
      <c r="E21" s="12">
        <v>44700</v>
      </c>
      <c r="F21" s="13">
        <v>1200</v>
      </c>
      <c r="G21" s="13">
        <v>1200</v>
      </c>
      <c r="H21" s="13">
        <f t="shared" si="1"/>
        <v>0</v>
      </c>
      <c r="I21" s="10">
        <f t="shared" si="2"/>
        <v>2022</v>
      </c>
      <c r="J21" s="14">
        <f t="shared" si="3"/>
        <v>5</v>
      </c>
    </row>
    <row r="22" spans="1:10" x14ac:dyDescent="0.25">
      <c r="A22" s="9">
        <v>7814</v>
      </c>
      <c r="B22" s="10" t="s">
        <v>4</v>
      </c>
      <c r="C22" s="10" t="str">
        <f t="shared" si="0"/>
        <v>Baten</v>
      </c>
      <c r="D22" s="11">
        <v>4341</v>
      </c>
      <c r="E22" s="12">
        <v>44705</v>
      </c>
      <c r="F22" s="13">
        <v>200</v>
      </c>
      <c r="G22" s="13">
        <v>200</v>
      </c>
      <c r="H22" s="13">
        <f t="shared" si="1"/>
        <v>0</v>
      </c>
      <c r="I22" s="10">
        <f t="shared" si="2"/>
        <v>2022</v>
      </c>
      <c r="J22" s="14">
        <f t="shared" si="3"/>
        <v>5</v>
      </c>
    </row>
    <row r="23" spans="1:10" x14ac:dyDescent="0.25">
      <c r="A23" s="9">
        <v>7814</v>
      </c>
      <c r="B23" s="10" t="s">
        <v>4</v>
      </c>
      <c r="C23" s="10" t="str">
        <f t="shared" si="0"/>
        <v>Baten</v>
      </c>
      <c r="D23" s="11">
        <v>4343</v>
      </c>
      <c r="E23" s="12">
        <v>44720</v>
      </c>
      <c r="F23" s="13">
        <v>10200</v>
      </c>
      <c r="G23" s="13">
        <v>10200</v>
      </c>
      <c r="H23" s="13">
        <f t="shared" si="1"/>
        <v>0</v>
      </c>
      <c r="I23" s="10">
        <f t="shared" si="2"/>
        <v>2022</v>
      </c>
      <c r="J23" s="14">
        <f t="shared" si="3"/>
        <v>6</v>
      </c>
    </row>
    <row r="24" spans="1:10" x14ac:dyDescent="0.25">
      <c r="A24" s="9">
        <v>7814</v>
      </c>
      <c r="B24" s="10" t="s">
        <v>4</v>
      </c>
      <c r="C24" s="10" t="str">
        <f t="shared" si="0"/>
        <v>Baten</v>
      </c>
      <c r="D24" s="11">
        <v>4343</v>
      </c>
      <c r="E24" s="12">
        <v>44725</v>
      </c>
      <c r="F24" s="13">
        <v>110000</v>
      </c>
      <c r="G24" s="13">
        <v>110000</v>
      </c>
      <c r="H24" s="13">
        <f t="shared" si="1"/>
        <v>0</v>
      </c>
      <c r="I24" s="10">
        <f t="shared" si="2"/>
        <v>2022</v>
      </c>
      <c r="J24" s="14">
        <f t="shared" si="3"/>
        <v>6</v>
      </c>
    </row>
    <row r="25" spans="1:10" x14ac:dyDescent="0.25">
      <c r="A25" s="9">
        <v>7814</v>
      </c>
      <c r="B25" s="10" t="s">
        <v>4</v>
      </c>
      <c r="C25" s="10" t="str">
        <f t="shared" si="0"/>
        <v>Baten</v>
      </c>
      <c r="D25" s="11">
        <v>4343</v>
      </c>
      <c r="E25" s="12">
        <v>44650</v>
      </c>
      <c r="F25" s="13">
        <v>3000</v>
      </c>
      <c r="G25" s="13">
        <v>3000</v>
      </c>
      <c r="H25" s="13">
        <f t="shared" si="1"/>
        <v>0</v>
      </c>
      <c r="I25" s="10">
        <f t="shared" si="2"/>
        <v>2022</v>
      </c>
      <c r="J25" s="14">
        <f t="shared" si="3"/>
        <v>3</v>
      </c>
    </row>
    <row r="26" spans="1:10" x14ac:dyDescent="0.25">
      <c r="A26" s="9">
        <v>7814</v>
      </c>
      <c r="B26" s="10" t="s">
        <v>4</v>
      </c>
      <c r="C26" s="10" t="str">
        <f t="shared" si="0"/>
        <v>Lasten</v>
      </c>
      <c r="D26" s="11">
        <v>8622</v>
      </c>
      <c r="E26" s="12">
        <v>44655</v>
      </c>
      <c r="F26" s="13">
        <v>-1811631</v>
      </c>
      <c r="G26" s="13">
        <v>-1777731</v>
      </c>
      <c r="H26" s="13">
        <f t="shared" si="1"/>
        <v>-33900</v>
      </c>
      <c r="I26" s="10">
        <f t="shared" si="2"/>
        <v>2022</v>
      </c>
      <c r="J26" s="14">
        <f t="shared" si="3"/>
        <v>4</v>
      </c>
    </row>
    <row r="27" spans="1:10" x14ac:dyDescent="0.25">
      <c r="A27" s="9">
        <v>7814</v>
      </c>
      <c r="B27" s="10" t="s">
        <v>4</v>
      </c>
      <c r="C27" s="10" t="str">
        <f t="shared" si="0"/>
        <v>Baten</v>
      </c>
      <c r="D27" s="11">
        <v>4610</v>
      </c>
      <c r="E27" s="12">
        <v>44640</v>
      </c>
      <c r="F27" s="13">
        <v>1585218.09</v>
      </c>
      <c r="G27" s="13">
        <v>1585218.09</v>
      </c>
      <c r="H27" s="13">
        <f t="shared" si="1"/>
        <v>0</v>
      </c>
      <c r="I27" s="10">
        <f t="shared" si="2"/>
        <v>2022</v>
      </c>
      <c r="J27" s="14">
        <f t="shared" si="3"/>
        <v>3</v>
      </c>
    </row>
    <row r="28" spans="1:10" x14ac:dyDescent="0.25">
      <c r="A28" s="9">
        <v>5436</v>
      </c>
      <c r="B28" s="10" t="s">
        <v>3</v>
      </c>
      <c r="C28" s="10" t="str">
        <f t="shared" si="0"/>
        <v>Baten</v>
      </c>
      <c r="D28" s="11">
        <v>8340</v>
      </c>
      <c r="E28" s="12">
        <v>44642</v>
      </c>
      <c r="F28" s="13">
        <v>0</v>
      </c>
      <c r="G28" s="13">
        <v>0</v>
      </c>
      <c r="H28" s="13">
        <f t="shared" si="1"/>
        <v>0</v>
      </c>
      <c r="I28" s="10">
        <f t="shared" si="2"/>
        <v>2022</v>
      </c>
      <c r="J28" s="14">
        <f t="shared" si="3"/>
        <v>3</v>
      </c>
    </row>
    <row r="29" spans="1:10" x14ac:dyDescent="0.25">
      <c r="A29" s="9">
        <v>5436</v>
      </c>
      <c r="B29" s="10" t="s">
        <v>3</v>
      </c>
      <c r="C29" s="10" t="str">
        <f t="shared" si="0"/>
        <v>Baten</v>
      </c>
      <c r="D29" s="11">
        <v>4110</v>
      </c>
      <c r="E29" s="12">
        <v>44665</v>
      </c>
      <c r="F29" s="13">
        <v>1831009</v>
      </c>
      <c r="G29" s="13">
        <v>1818909</v>
      </c>
      <c r="H29" s="13">
        <f t="shared" si="1"/>
        <v>12100</v>
      </c>
      <c r="I29" s="10">
        <f t="shared" si="2"/>
        <v>2022</v>
      </c>
      <c r="J29" s="14">
        <f t="shared" si="3"/>
        <v>4</v>
      </c>
    </row>
    <row r="30" spans="1:10" x14ac:dyDescent="0.25">
      <c r="A30" s="9">
        <v>9836</v>
      </c>
      <c r="B30" s="10" t="s">
        <v>6</v>
      </c>
      <c r="C30" s="10" t="str">
        <f t="shared" si="0"/>
        <v>Baten</v>
      </c>
      <c r="D30" s="11">
        <v>4110</v>
      </c>
      <c r="E30" s="12">
        <v>44670</v>
      </c>
      <c r="F30" s="13">
        <v>12416</v>
      </c>
      <c r="G30" s="13">
        <v>12416</v>
      </c>
      <c r="H30" s="13">
        <f t="shared" si="1"/>
        <v>0</v>
      </c>
      <c r="I30" s="10">
        <f t="shared" si="2"/>
        <v>2022</v>
      </c>
      <c r="J30" s="14">
        <f t="shared" si="3"/>
        <v>4</v>
      </c>
    </row>
    <row r="31" spans="1:10" x14ac:dyDescent="0.25">
      <c r="A31" s="9">
        <v>9836</v>
      </c>
      <c r="B31" s="10" t="s">
        <v>6</v>
      </c>
      <c r="C31" s="10" t="str">
        <f t="shared" si="0"/>
        <v>Baten</v>
      </c>
      <c r="D31" s="11">
        <v>4110</v>
      </c>
      <c r="E31" s="12">
        <v>44655</v>
      </c>
      <c r="F31" s="13">
        <v>3285</v>
      </c>
      <c r="G31" s="13">
        <v>3285</v>
      </c>
      <c r="H31" s="13">
        <f t="shared" si="1"/>
        <v>0</v>
      </c>
      <c r="I31" s="10">
        <f t="shared" si="2"/>
        <v>2022</v>
      </c>
      <c r="J31" s="14">
        <f t="shared" si="3"/>
        <v>4</v>
      </c>
    </row>
    <row r="32" spans="1:10" x14ac:dyDescent="0.25">
      <c r="A32" s="9">
        <v>9836</v>
      </c>
      <c r="B32" s="10" t="s">
        <v>6</v>
      </c>
      <c r="C32" s="10" t="str">
        <f t="shared" si="0"/>
        <v>Baten</v>
      </c>
      <c r="D32" s="11">
        <v>4110</v>
      </c>
      <c r="E32" s="12">
        <v>44657</v>
      </c>
      <c r="F32" s="13">
        <v>0</v>
      </c>
      <c r="G32" s="13">
        <v>0</v>
      </c>
      <c r="H32" s="13">
        <f t="shared" si="1"/>
        <v>0</v>
      </c>
      <c r="I32" s="10">
        <f t="shared" si="2"/>
        <v>2022</v>
      </c>
      <c r="J32" s="14">
        <f t="shared" si="3"/>
        <v>4</v>
      </c>
    </row>
    <row r="33" spans="1:10" x14ac:dyDescent="0.25">
      <c r="A33" s="9">
        <v>9836</v>
      </c>
      <c r="B33" s="10" t="s">
        <v>6</v>
      </c>
      <c r="C33" s="10" t="str">
        <f t="shared" si="0"/>
        <v>Baten</v>
      </c>
      <c r="D33" s="11">
        <v>4300</v>
      </c>
      <c r="E33" s="12">
        <v>44680</v>
      </c>
      <c r="F33" s="13">
        <v>39525</v>
      </c>
      <c r="G33" s="13">
        <v>28949</v>
      </c>
      <c r="H33" s="13">
        <f t="shared" si="1"/>
        <v>10576</v>
      </c>
      <c r="I33" s="10">
        <f t="shared" si="2"/>
        <v>2022</v>
      </c>
      <c r="J33" s="14">
        <f t="shared" si="3"/>
        <v>4</v>
      </c>
    </row>
    <row r="34" spans="1:10" x14ac:dyDescent="0.25">
      <c r="A34" s="9">
        <v>9836</v>
      </c>
      <c r="B34" s="10" t="s">
        <v>6</v>
      </c>
      <c r="C34" s="10" t="str">
        <f t="shared" si="0"/>
        <v>Baten</v>
      </c>
      <c r="D34" s="11">
        <v>4343</v>
      </c>
      <c r="E34" s="12">
        <v>44685</v>
      </c>
      <c r="F34" s="13">
        <v>0</v>
      </c>
      <c r="G34" s="13">
        <v>0</v>
      </c>
      <c r="H34" s="13">
        <f t="shared" si="1"/>
        <v>0</v>
      </c>
      <c r="I34" s="10">
        <f t="shared" si="2"/>
        <v>2022</v>
      </c>
      <c r="J34" s="14">
        <f t="shared" si="3"/>
        <v>5</v>
      </c>
    </row>
    <row r="35" spans="1:10" x14ac:dyDescent="0.25">
      <c r="A35" s="9">
        <v>9836</v>
      </c>
      <c r="B35" s="10" t="s">
        <v>6</v>
      </c>
      <c r="C35" s="10" t="str">
        <f t="shared" si="0"/>
        <v>Baten</v>
      </c>
      <c r="D35" s="11">
        <v>4343</v>
      </c>
      <c r="E35" s="12">
        <v>44700</v>
      </c>
      <c r="F35" s="13">
        <v>0</v>
      </c>
      <c r="G35" s="13">
        <v>0</v>
      </c>
      <c r="H35" s="13">
        <f t="shared" si="1"/>
        <v>0</v>
      </c>
      <c r="I35" s="10">
        <f t="shared" si="2"/>
        <v>2022</v>
      </c>
      <c r="J35" s="14">
        <f t="shared" si="3"/>
        <v>5</v>
      </c>
    </row>
    <row r="36" spans="1:10" x14ac:dyDescent="0.25">
      <c r="A36" s="9">
        <v>9836</v>
      </c>
      <c r="B36" s="10" t="s">
        <v>6</v>
      </c>
      <c r="C36" s="10" t="str">
        <f t="shared" si="0"/>
        <v>Baten</v>
      </c>
      <c r="D36" s="11">
        <v>4343</v>
      </c>
      <c r="E36" s="12">
        <v>44705</v>
      </c>
      <c r="F36" s="13">
        <v>2921</v>
      </c>
      <c r="G36" s="13">
        <v>2921</v>
      </c>
      <c r="H36" s="13">
        <f t="shared" si="1"/>
        <v>0</v>
      </c>
      <c r="I36" s="10">
        <f t="shared" si="2"/>
        <v>2022</v>
      </c>
      <c r="J36" s="14">
        <f t="shared" si="3"/>
        <v>5</v>
      </c>
    </row>
    <row r="37" spans="1:10" x14ac:dyDescent="0.25">
      <c r="A37" s="9">
        <v>9836</v>
      </c>
      <c r="B37" s="10" t="s">
        <v>6</v>
      </c>
      <c r="C37" s="10" t="str">
        <f t="shared" si="0"/>
        <v>Baten</v>
      </c>
      <c r="D37" s="11">
        <v>4343</v>
      </c>
      <c r="E37" s="12">
        <v>44720</v>
      </c>
      <c r="F37" s="13">
        <v>0</v>
      </c>
      <c r="G37" s="13">
        <v>0</v>
      </c>
      <c r="H37" s="13">
        <f t="shared" si="1"/>
        <v>0</v>
      </c>
      <c r="I37" s="10">
        <f t="shared" si="2"/>
        <v>2022</v>
      </c>
      <c r="J37" s="14">
        <f t="shared" si="3"/>
        <v>6</v>
      </c>
    </row>
    <row r="38" spans="1:10" x14ac:dyDescent="0.25">
      <c r="A38" s="9">
        <v>9836</v>
      </c>
      <c r="B38" s="10" t="s">
        <v>6</v>
      </c>
      <c r="C38" s="10" t="str">
        <f t="shared" si="0"/>
        <v>Baten</v>
      </c>
      <c r="D38" s="11">
        <v>4343</v>
      </c>
      <c r="E38" s="12">
        <v>44725</v>
      </c>
      <c r="F38" s="13">
        <v>500</v>
      </c>
      <c r="G38" s="13">
        <v>500</v>
      </c>
      <c r="H38" s="13">
        <f t="shared" si="1"/>
        <v>0</v>
      </c>
      <c r="I38" s="10">
        <f t="shared" si="2"/>
        <v>2022</v>
      </c>
      <c r="J38" s="14">
        <f t="shared" si="3"/>
        <v>6</v>
      </c>
    </row>
    <row r="39" spans="1:10" x14ac:dyDescent="0.25">
      <c r="A39" s="9">
        <v>9836</v>
      </c>
      <c r="B39" s="10" t="s">
        <v>6</v>
      </c>
      <c r="C39" s="10" t="str">
        <f t="shared" si="0"/>
        <v>Baten</v>
      </c>
      <c r="D39" s="11">
        <v>4343</v>
      </c>
      <c r="E39" s="12">
        <v>44740</v>
      </c>
      <c r="F39" s="13">
        <v>360</v>
      </c>
      <c r="G39" s="13">
        <v>360</v>
      </c>
      <c r="H39" s="13">
        <f t="shared" si="1"/>
        <v>0</v>
      </c>
      <c r="I39" s="10">
        <f t="shared" si="2"/>
        <v>2022</v>
      </c>
      <c r="J39" s="14">
        <f t="shared" si="3"/>
        <v>6</v>
      </c>
    </row>
    <row r="40" spans="1:10" x14ac:dyDescent="0.25">
      <c r="A40" s="9">
        <v>5436</v>
      </c>
      <c r="B40" s="10" t="s">
        <v>3</v>
      </c>
      <c r="C40" s="10" t="str">
        <f t="shared" si="0"/>
        <v>Baten</v>
      </c>
      <c r="D40" s="11">
        <v>4343</v>
      </c>
      <c r="E40" s="12">
        <v>44745</v>
      </c>
      <c r="F40" s="13">
        <v>1500</v>
      </c>
      <c r="G40" s="13">
        <v>0</v>
      </c>
      <c r="H40" s="13">
        <f t="shared" si="1"/>
        <v>1500</v>
      </c>
      <c r="I40" s="10">
        <f t="shared" si="2"/>
        <v>2022</v>
      </c>
      <c r="J40" s="14">
        <f t="shared" si="3"/>
        <v>7</v>
      </c>
    </row>
    <row r="41" spans="1:10" x14ac:dyDescent="0.25">
      <c r="A41" s="9">
        <v>5436</v>
      </c>
      <c r="B41" s="10" t="s">
        <v>3</v>
      </c>
      <c r="C41" s="10" t="str">
        <f t="shared" si="0"/>
        <v>Baten</v>
      </c>
      <c r="D41" s="11">
        <v>4343</v>
      </c>
      <c r="E41" s="12">
        <v>44670</v>
      </c>
      <c r="F41" s="13">
        <v>56350</v>
      </c>
      <c r="G41" s="13">
        <v>0</v>
      </c>
      <c r="H41" s="13">
        <f t="shared" si="1"/>
        <v>56350</v>
      </c>
      <c r="I41" s="10">
        <f t="shared" si="2"/>
        <v>2022</v>
      </c>
      <c r="J41" s="14">
        <f t="shared" si="3"/>
        <v>4</v>
      </c>
    </row>
    <row r="42" spans="1:10" x14ac:dyDescent="0.25">
      <c r="A42" s="9">
        <v>5436</v>
      </c>
      <c r="B42" s="10" t="s">
        <v>3</v>
      </c>
      <c r="C42" s="10" t="str">
        <f t="shared" si="0"/>
        <v>Baten</v>
      </c>
      <c r="D42" s="11">
        <v>4343</v>
      </c>
      <c r="E42" s="12">
        <v>44720</v>
      </c>
      <c r="F42" s="13">
        <v>40739</v>
      </c>
      <c r="G42" s="13">
        <v>38739</v>
      </c>
      <c r="H42" s="13">
        <f t="shared" si="1"/>
        <v>2000</v>
      </c>
      <c r="I42" s="10">
        <f t="shared" si="2"/>
        <v>2022</v>
      </c>
      <c r="J42" s="14">
        <f t="shared" si="3"/>
        <v>6</v>
      </c>
    </row>
    <row r="43" spans="1:10" x14ac:dyDescent="0.25">
      <c r="A43" s="9">
        <v>5436</v>
      </c>
      <c r="B43" s="10" t="s">
        <v>3</v>
      </c>
      <c r="C43" s="10" t="str">
        <f t="shared" si="0"/>
        <v>Baten</v>
      </c>
      <c r="D43" s="11">
        <v>4343</v>
      </c>
      <c r="E43" s="12">
        <v>44770</v>
      </c>
      <c r="F43" s="13">
        <v>1650</v>
      </c>
      <c r="G43" s="13">
        <v>1650</v>
      </c>
      <c r="H43" s="13">
        <f t="shared" si="1"/>
        <v>0</v>
      </c>
      <c r="I43" s="10">
        <f t="shared" si="2"/>
        <v>2022</v>
      </c>
      <c r="J43" s="14">
        <f t="shared" si="3"/>
        <v>7</v>
      </c>
    </row>
    <row r="44" spans="1:10" x14ac:dyDescent="0.25">
      <c r="A44" s="9">
        <v>4876</v>
      </c>
      <c r="B44" s="10" t="s">
        <v>5</v>
      </c>
      <c r="C44" s="10" t="str">
        <f t="shared" si="0"/>
        <v>Baten</v>
      </c>
      <c r="D44" s="11">
        <v>4000</v>
      </c>
      <c r="E44" s="12">
        <v>44820</v>
      </c>
      <c r="F44" s="13">
        <v>47105</v>
      </c>
      <c r="G44" s="13">
        <v>0</v>
      </c>
      <c r="H44" s="13">
        <f t="shared" si="1"/>
        <v>47105</v>
      </c>
      <c r="I44" s="10">
        <f t="shared" si="2"/>
        <v>2022</v>
      </c>
      <c r="J44" s="14">
        <f t="shared" si="3"/>
        <v>9</v>
      </c>
    </row>
    <row r="45" spans="1:10" x14ac:dyDescent="0.25">
      <c r="A45" s="9">
        <v>4876</v>
      </c>
      <c r="B45" s="10" t="s">
        <v>5</v>
      </c>
      <c r="C45" s="10" t="str">
        <f t="shared" si="0"/>
        <v>Baten</v>
      </c>
      <c r="D45" s="11">
        <v>4110</v>
      </c>
      <c r="E45" s="12">
        <v>44870</v>
      </c>
      <c r="F45" s="13">
        <v>1452277</v>
      </c>
      <c r="G45" s="13">
        <v>1305382</v>
      </c>
      <c r="H45" s="13">
        <f t="shared" si="1"/>
        <v>146895</v>
      </c>
      <c r="I45" s="10">
        <f t="shared" si="2"/>
        <v>2022</v>
      </c>
      <c r="J45" s="14">
        <f t="shared" si="3"/>
        <v>11</v>
      </c>
    </row>
    <row r="46" spans="1:10" x14ac:dyDescent="0.25">
      <c r="A46" s="9">
        <v>4876</v>
      </c>
      <c r="B46" s="10" t="s">
        <v>5</v>
      </c>
      <c r="C46" s="10" t="str">
        <f t="shared" si="0"/>
        <v>Baten</v>
      </c>
      <c r="D46" s="11">
        <v>4110</v>
      </c>
      <c r="E46" s="12">
        <v>44920</v>
      </c>
      <c r="F46" s="13">
        <v>8861</v>
      </c>
      <c r="G46" s="13">
        <v>8861</v>
      </c>
      <c r="H46" s="13">
        <f t="shared" si="1"/>
        <v>0</v>
      </c>
      <c r="I46" s="10">
        <f t="shared" si="2"/>
        <v>2022</v>
      </c>
      <c r="J46" s="14">
        <f t="shared" si="3"/>
        <v>12</v>
      </c>
    </row>
    <row r="47" spans="1:10" x14ac:dyDescent="0.25">
      <c r="A47" s="9">
        <v>4876</v>
      </c>
      <c r="B47" s="10" t="s">
        <v>5</v>
      </c>
      <c r="C47" s="10" t="str">
        <f t="shared" si="0"/>
        <v>Baten</v>
      </c>
      <c r="D47" s="11">
        <v>4110</v>
      </c>
      <c r="E47" s="12">
        <v>44590</v>
      </c>
      <c r="F47" s="13">
        <v>0</v>
      </c>
      <c r="G47" s="13">
        <v>0</v>
      </c>
      <c r="H47" s="13">
        <f t="shared" si="1"/>
        <v>0</v>
      </c>
      <c r="I47" s="10">
        <f t="shared" si="2"/>
        <v>2022</v>
      </c>
      <c r="J47" s="14">
        <f t="shared" si="3"/>
        <v>1</v>
      </c>
    </row>
    <row r="48" spans="1:10" x14ac:dyDescent="0.25">
      <c r="A48" s="9">
        <v>4876</v>
      </c>
      <c r="B48" s="10" t="s">
        <v>5</v>
      </c>
      <c r="C48" s="10" t="str">
        <f t="shared" si="0"/>
        <v>Baten</v>
      </c>
      <c r="D48" s="11">
        <v>4300</v>
      </c>
      <c r="E48" s="12">
        <v>44625</v>
      </c>
      <c r="F48" s="13">
        <v>0</v>
      </c>
      <c r="G48" s="13">
        <v>194000</v>
      </c>
      <c r="H48" s="13">
        <f t="shared" si="1"/>
        <v>-194000</v>
      </c>
      <c r="I48" s="10">
        <f t="shared" si="2"/>
        <v>2022</v>
      </c>
      <c r="J48" s="14">
        <f t="shared" si="3"/>
        <v>3</v>
      </c>
    </row>
    <row r="49" spans="1:10" x14ac:dyDescent="0.25">
      <c r="A49" s="9">
        <v>4876</v>
      </c>
      <c r="B49" s="10" t="s">
        <v>5</v>
      </c>
      <c r="C49" s="10" t="str">
        <f t="shared" si="0"/>
        <v>Baten</v>
      </c>
      <c r="D49" s="11">
        <v>4343</v>
      </c>
      <c r="E49" s="12">
        <v>44627</v>
      </c>
      <c r="F49" s="13">
        <v>2178</v>
      </c>
      <c r="G49" s="13">
        <v>2178</v>
      </c>
      <c r="H49" s="13">
        <f t="shared" si="1"/>
        <v>0</v>
      </c>
      <c r="I49" s="10">
        <f t="shared" si="2"/>
        <v>2022</v>
      </c>
      <c r="J49" s="14">
        <f t="shared" si="3"/>
        <v>3</v>
      </c>
    </row>
    <row r="50" spans="1:10" x14ac:dyDescent="0.25">
      <c r="A50" s="9">
        <v>4876</v>
      </c>
      <c r="B50" s="10" t="s">
        <v>5</v>
      </c>
      <c r="C50" s="10" t="str">
        <f t="shared" si="0"/>
        <v>Baten</v>
      </c>
      <c r="D50" s="11">
        <v>4343</v>
      </c>
      <c r="E50" s="12">
        <v>44650</v>
      </c>
      <c r="F50" s="13">
        <v>0</v>
      </c>
      <c r="G50" s="13">
        <v>0</v>
      </c>
      <c r="H50" s="13">
        <f t="shared" si="1"/>
        <v>0</v>
      </c>
      <c r="I50" s="10">
        <f t="shared" si="2"/>
        <v>2022</v>
      </c>
      <c r="J50" s="14">
        <f t="shared" si="3"/>
        <v>3</v>
      </c>
    </row>
    <row r="51" spans="1:10" x14ac:dyDescent="0.25">
      <c r="A51" s="9">
        <v>4876</v>
      </c>
      <c r="B51" s="10" t="s">
        <v>5</v>
      </c>
      <c r="C51" s="10" t="str">
        <f t="shared" si="0"/>
        <v>Baten</v>
      </c>
      <c r="D51" s="11">
        <v>4343</v>
      </c>
      <c r="E51" s="12">
        <v>44655</v>
      </c>
      <c r="F51" s="13">
        <v>2156</v>
      </c>
      <c r="G51" s="13">
        <v>2156</v>
      </c>
      <c r="H51" s="13">
        <f t="shared" si="1"/>
        <v>0</v>
      </c>
      <c r="I51" s="10">
        <f t="shared" si="2"/>
        <v>2022</v>
      </c>
      <c r="J51" s="14">
        <f t="shared" si="3"/>
        <v>4</v>
      </c>
    </row>
    <row r="52" spans="1:10" x14ac:dyDescent="0.25">
      <c r="A52" s="9">
        <v>4876</v>
      </c>
      <c r="B52" s="10" t="s">
        <v>5</v>
      </c>
      <c r="C52" s="10" t="str">
        <f t="shared" si="0"/>
        <v>Baten</v>
      </c>
      <c r="D52" s="11">
        <v>4343</v>
      </c>
      <c r="E52" s="12">
        <v>44657</v>
      </c>
      <c r="F52" s="13">
        <v>0</v>
      </c>
      <c r="G52" s="13">
        <v>0</v>
      </c>
      <c r="H52" s="13">
        <f t="shared" si="1"/>
        <v>0</v>
      </c>
      <c r="I52" s="10">
        <f t="shared" si="2"/>
        <v>2022</v>
      </c>
      <c r="J52" s="14">
        <f t="shared" si="3"/>
        <v>4</v>
      </c>
    </row>
    <row r="53" spans="1:10" x14ac:dyDescent="0.25">
      <c r="A53" s="9">
        <v>4876</v>
      </c>
      <c r="B53" s="10" t="s">
        <v>5</v>
      </c>
      <c r="C53" s="10" t="str">
        <f t="shared" si="0"/>
        <v>Baten</v>
      </c>
      <c r="D53" s="11">
        <v>4343</v>
      </c>
      <c r="E53" s="12">
        <v>44680</v>
      </c>
      <c r="F53" s="13">
        <v>500</v>
      </c>
      <c r="G53" s="13">
        <v>500</v>
      </c>
      <c r="H53" s="13">
        <f t="shared" si="1"/>
        <v>0</v>
      </c>
      <c r="I53" s="10">
        <f t="shared" si="2"/>
        <v>2022</v>
      </c>
      <c r="J53" s="14">
        <f t="shared" si="3"/>
        <v>4</v>
      </c>
    </row>
    <row r="54" spans="1:10" x14ac:dyDescent="0.25">
      <c r="A54" s="9">
        <v>4876</v>
      </c>
      <c r="B54" s="10" t="s">
        <v>5</v>
      </c>
      <c r="C54" s="10" t="str">
        <f t="shared" si="0"/>
        <v>Baten</v>
      </c>
      <c r="D54" s="11">
        <v>4343</v>
      </c>
      <c r="E54" s="12">
        <v>44685</v>
      </c>
      <c r="F54" s="13">
        <v>35000</v>
      </c>
      <c r="G54" s="13">
        <v>35000</v>
      </c>
      <c r="H54" s="13">
        <f t="shared" si="1"/>
        <v>0</v>
      </c>
      <c r="I54" s="10">
        <f t="shared" si="2"/>
        <v>2022</v>
      </c>
      <c r="J54" s="14">
        <f t="shared" si="3"/>
        <v>5</v>
      </c>
    </row>
    <row r="55" spans="1:10" x14ac:dyDescent="0.25">
      <c r="A55" s="9">
        <v>4876</v>
      </c>
      <c r="B55" s="10" t="s">
        <v>5</v>
      </c>
      <c r="C55" s="10" t="str">
        <f t="shared" si="0"/>
        <v>Baten</v>
      </c>
      <c r="D55" s="11">
        <v>4343</v>
      </c>
      <c r="E55" s="12">
        <v>44670</v>
      </c>
      <c r="F55" s="13">
        <v>0</v>
      </c>
      <c r="G55" s="13">
        <v>0</v>
      </c>
      <c r="H55" s="13">
        <f t="shared" si="1"/>
        <v>0</v>
      </c>
      <c r="I55" s="10">
        <f t="shared" si="2"/>
        <v>2022</v>
      </c>
      <c r="J55" s="14">
        <f t="shared" si="3"/>
        <v>4</v>
      </c>
    </row>
    <row r="56" spans="1:10" x14ac:dyDescent="0.25">
      <c r="A56" s="9">
        <v>4876</v>
      </c>
      <c r="B56" s="10" t="s">
        <v>5</v>
      </c>
      <c r="C56" s="10" t="str">
        <f t="shared" si="0"/>
        <v>Baten</v>
      </c>
      <c r="D56" s="11">
        <v>4343</v>
      </c>
      <c r="E56" s="12">
        <v>44672</v>
      </c>
      <c r="F56" s="13">
        <v>270</v>
      </c>
      <c r="G56" s="13">
        <v>270</v>
      </c>
      <c r="H56" s="13">
        <f t="shared" si="1"/>
        <v>0</v>
      </c>
      <c r="I56" s="10">
        <f t="shared" si="2"/>
        <v>2022</v>
      </c>
      <c r="J56" s="14">
        <f t="shared" si="3"/>
        <v>4</v>
      </c>
    </row>
    <row r="57" spans="1:10" x14ac:dyDescent="0.25">
      <c r="A57" s="9">
        <v>4876</v>
      </c>
      <c r="B57" s="10" t="s">
        <v>5</v>
      </c>
      <c r="C57" s="10" t="str">
        <f t="shared" si="0"/>
        <v>Baten</v>
      </c>
      <c r="D57" s="11">
        <v>4343</v>
      </c>
      <c r="E57" s="12">
        <v>44695</v>
      </c>
      <c r="F57" s="13">
        <v>750</v>
      </c>
      <c r="G57" s="13">
        <v>0</v>
      </c>
      <c r="H57" s="13">
        <f t="shared" si="1"/>
        <v>750</v>
      </c>
      <c r="I57" s="10">
        <f t="shared" si="2"/>
        <v>2022</v>
      </c>
      <c r="J57" s="14">
        <f t="shared" si="3"/>
        <v>5</v>
      </c>
    </row>
    <row r="58" spans="1:10" x14ac:dyDescent="0.25">
      <c r="A58" s="9">
        <v>4876</v>
      </c>
      <c r="B58" s="10" t="s">
        <v>5</v>
      </c>
      <c r="C58" s="10" t="str">
        <f t="shared" si="0"/>
        <v>Baten</v>
      </c>
      <c r="D58" s="11">
        <v>4343</v>
      </c>
      <c r="E58" s="12">
        <v>44700</v>
      </c>
      <c r="F58" s="13">
        <v>9488</v>
      </c>
      <c r="G58" s="13">
        <v>9488</v>
      </c>
      <c r="H58" s="13">
        <f t="shared" si="1"/>
        <v>0</v>
      </c>
      <c r="I58" s="10">
        <f t="shared" si="2"/>
        <v>2022</v>
      </c>
      <c r="J58" s="14">
        <f t="shared" si="3"/>
        <v>5</v>
      </c>
    </row>
    <row r="59" spans="1:10" x14ac:dyDescent="0.25">
      <c r="A59" s="9">
        <v>4876</v>
      </c>
      <c r="B59" s="10" t="s">
        <v>5</v>
      </c>
      <c r="C59" s="10" t="str">
        <f t="shared" si="0"/>
        <v>Lasten</v>
      </c>
      <c r="D59" s="11">
        <v>8622</v>
      </c>
      <c r="E59" s="12">
        <v>44685</v>
      </c>
      <c r="F59" s="13">
        <v>-1558585</v>
      </c>
      <c r="G59" s="13">
        <v>-1557835</v>
      </c>
      <c r="H59" s="13">
        <f t="shared" si="1"/>
        <v>-750</v>
      </c>
      <c r="I59" s="10">
        <f t="shared" si="2"/>
        <v>2022</v>
      </c>
      <c r="J59" s="14">
        <f t="shared" si="3"/>
        <v>5</v>
      </c>
    </row>
    <row r="60" spans="1:10" x14ac:dyDescent="0.25">
      <c r="A60" s="9">
        <v>9836</v>
      </c>
      <c r="B60" s="10" t="s">
        <v>6</v>
      </c>
      <c r="C60" s="10" t="str">
        <f t="shared" si="0"/>
        <v>Baten</v>
      </c>
      <c r="D60" s="11">
        <v>4110</v>
      </c>
      <c r="E60" s="12">
        <v>44687</v>
      </c>
      <c r="F60" s="13">
        <v>231337</v>
      </c>
      <c r="G60" s="13">
        <v>231337</v>
      </c>
      <c r="H60" s="13">
        <f t="shared" si="1"/>
        <v>0</v>
      </c>
      <c r="I60" s="10">
        <f t="shared" si="2"/>
        <v>2022</v>
      </c>
      <c r="J60" s="14">
        <f t="shared" si="3"/>
        <v>5</v>
      </c>
    </row>
    <row r="61" spans="1:10" x14ac:dyDescent="0.25">
      <c r="A61" s="9">
        <v>9836</v>
      </c>
      <c r="B61" s="10" t="s">
        <v>6</v>
      </c>
      <c r="C61" s="10" t="str">
        <f t="shared" si="0"/>
        <v>Baten</v>
      </c>
      <c r="D61" s="11">
        <v>4110</v>
      </c>
      <c r="E61" s="12">
        <v>44710</v>
      </c>
      <c r="F61" s="13">
        <v>1017</v>
      </c>
      <c r="G61" s="13">
        <v>1017</v>
      </c>
      <c r="H61" s="13">
        <f t="shared" si="1"/>
        <v>0</v>
      </c>
      <c r="I61" s="10">
        <f t="shared" si="2"/>
        <v>2022</v>
      </c>
      <c r="J61" s="14">
        <f t="shared" si="3"/>
        <v>5</v>
      </c>
    </row>
    <row r="62" spans="1:10" x14ac:dyDescent="0.25">
      <c r="A62" s="9">
        <v>9836</v>
      </c>
      <c r="B62" s="10" t="s">
        <v>6</v>
      </c>
      <c r="C62" s="10" t="str">
        <f t="shared" si="0"/>
        <v>Baten</v>
      </c>
      <c r="D62" s="11">
        <v>4110</v>
      </c>
      <c r="E62" s="12">
        <v>44715</v>
      </c>
      <c r="F62" s="13">
        <v>0</v>
      </c>
      <c r="G62" s="13">
        <v>0</v>
      </c>
      <c r="H62" s="13">
        <f t="shared" si="1"/>
        <v>0</v>
      </c>
      <c r="I62" s="10">
        <f t="shared" si="2"/>
        <v>2022</v>
      </c>
      <c r="J62" s="14">
        <f t="shared" si="3"/>
        <v>6</v>
      </c>
    </row>
    <row r="63" spans="1:10" x14ac:dyDescent="0.25">
      <c r="A63" s="9">
        <v>9836</v>
      </c>
      <c r="B63" s="10" t="s">
        <v>6</v>
      </c>
      <c r="C63" s="10" t="str">
        <f t="shared" si="0"/>
        <v>Baten</v>
      </c>
      <c r="D63" s="11">
        <v>4343</v>
      </c>
      <c r="E63" s="12">
        <v>44730</v>
      </c>
      <c r="F63" s="13">
        <v>0</v>
      </c>
      <c r="G63" s="13">
        <v>0</v>
      </c>
      <c r="H63" s="13">
        <f t="shared" si="1"/>
        <v>0</v>
      </c>
      <c r="I63" s="10">
        <f t="shared" si="2"/>
        <v>2022</v>
      </c>
      <c r="J63" s="14">
        <f t="shared" si="3"/>
        <v>6</v>
      </c>
    </row>
    <row r="64" spans="1:10" ht="15.75" thickBot="1" x14ac:dyDescent="0.3">
      <c r="A64" s="15">
        <v>9836</v>
      </c>
      <c r="B64" s="16" t="s">
        <v>6</v>
      </c>
      <c r="C64" s="16" t="str">
        <f t="shared" si="0"/>
        <v>Lasten</v>
      </c>
      <c r="D64" s="17">
        <v>8622</v>
      </c>
      <c r="E64" s="18">
        <v>44735</v>
      </c>
      <c r="F64" s="19">
        <v>-253610</v>
      </c>
      <c r="G64" s="19">
        <v>-253610</v>
      </c>
      <c r="H64" s="19">
        <f t="shared" si="1"/>
        <v>0</v>
      </c>
      <c r="I64" s="16">
        <f t="shared" si="2"/>
        <v>2022</v>
      </c>
      <c r="J64" s="20">
        <f t="shared" si="3"/>
        <v>6</v>
      </c>
    </row>
  </sheetData>
  <sheetProtection algorithmName="SHA-512" hashValue="EwgcgieutlhBtvmKvhfUXLxzZvjANQPl+59oedfYD9LBTGv9cvjRMxxLCXzmdadAk/mrn3g1Ya9p/bXQSnPtAw==" saltValue="KxNADanKWTmsYvtjgpWPkw==" spinCount="100000" sheet="1" objects="1" scenarios="1"/>
  <conditionalFormatting sqref="F3:H64">
    <cfRule type="cellIs" dxfId="17" priority="1" operator="lessThan">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showGridLines="0" workbookViewId="0">
      <selection activeCell="B2" sqref="B2"/>
    </sheetView>
  </sheetViews>
  <sheetFormatPr defaultRowHeight="15" x14ac:dyDescent="0.25"/>
  <cols>
    <col min="1" max="1" width="19.85546875" bestFit="1" customWidth="1"/>
    <col min="2" max="3" width="15.5703125" customWidth="1"/>
    <col min="13" max="14" width="9.140625" hidden="1" customWidth="1"/>
  </cols>
  <sheetData>
    <row r="1" spans="1:14" ht="98.25" customHeight="1" thickBot="1" x14ac:dyDescent="0.3"/>
    <row r="2" spans="1:14" x14ac:dyDescent="0.25">
      <c r="A2" s="1" t="s">
        <v>11</v>
      </c>
      <c r="B2" s="56">
        <v>2022</v>
      </c>
      <c r="M2">
        <v>2022</v>
      </c>
      <c r="N2">
        <v>1</v>
      </c>
    </row>
    <row r="3" spans="1:14" ht="15.75" thickBot="1" x14ac:dyDescent="0.3">
      <c r="A3" s="2" t="s">
        <v>12</v>
      </c>
      <c r="B3" s="57">
        <v>3</v>
      </c>
      <c r="M3">
        <v>2023</v>
      </c>
      <c r="N3">
        <v>2</v>
      </c>
    </row>
    <row r="4" spans="1:14" x14ac:dyDescent="0.25">
      <c r="M4">
        <v>2024</v>
      </c>
      <c r="N4">
        <v>3</v>
      </c>
    </row>
    <row r="5" spans="1:14" x14ac:dyDescent="0.25">
      <c r="A5" s="58" t="s">
        <v>25</v>
      </c>
      <c r="M5">
        <v>2025</v>
      </c>
      <c r="N5">
        <v>4</v>
      </c>
    </row>
    <row r="6" spans="1:14" ht="15.75" thickBot="1" x14ac:dyDescent="0.3">
      <c r="A6" s="58"/>
      <c r="M6">
        <v>2026</v>
      </c>
      <c r="N6">
        <v>5</v>
      </c>
    </row>
    <row r="7" spans="1:14" ht="15.75" thickBot="1" x14ac:dyDescent="0.3">
      <c r="B7" s="59" t="s">
        <v>26</v>
      </c>
      <c r="C7" s="60" t="s">
        <v>27</v>
      </c>
      <c r="M7">
        <v>2027</v>
      </c>
      <c r="N7">
        <v>6</v>
      </c>
    </row>
    <row r="8" spans="1:14" x14ac:dyDescent="0.25">
      <c r="A8" s="61" t="s">
        <v>3</v>
      </c>
      <c r="B8" s="62">
        <f>COUNTIFS(Gegevens!$B:$B,$A8,Gegevens!$C:$C,B$7,Gegevens!$I:$I,$B$2,Gegevens!$J:$J,$B$3)</f>
        <v>4</v>
      </c>
      <c r="C8" s="63">
        <f>COUNTIFS(Gegevens!$B:$B,$A8,Gegevens!$C:$C,C$7,Gegevens!$I:$I,$B$2,Gegevens!$J:$J,$B$3)</f>
        <v>4</v>
      </c>
      <c r="M8">
        <v>2028</v>
      </c>
      <c r="N8">
        <v>7</v>
      </c>
    </row>
    <row r="9" spans="1:14" x14ac:dyDescent="0.25">
      <c r="A9" s="64" t="s">
        <v>4</v>
      </c>
      <c r="B9" s="65">
        <f>COUNTIFS(Gegevens!$B:$B,$A9,Gegevens!$C:$C,B$7,Gegevens!$I:$I,$B$2,Gegevens!$J:$J,$B$3)</f>
        <v>2</v>
      </c>
      <c r="C9" s="66">
        <f>COUNTIFS(Gegevens!$B:$B,$A9,Gegevens!$C:$C,C$7,Gegevens!$I:$I,$B$2,Gegevens!$J:$J,$B$3)</f>
        <v>0</v>
      </c>
      <c r="M9">
        <v>2029</v>
      </c>
      <c r="N9">
        <v>8</v>
      </c>
    </row>
    <row r="10" spans="1:14" x14ac:dyDescent="0.25">
      <c r="A10" s="64" t="s">
        <v>6</v>
      </c>
      <c r="B10" s="65">
        <f>COUNTIFS(Gegevens!$B:$B,$A10,Gegevens!$C:$C,B$7,Gegevens!$I:$I,$B$2,Gegevens!$J:$J,$B$3)</f>
        <v>0</v>
      </c>
      <c r="C10" s="66">
        <f>COUNTIFS(Gegevens!$B:$B,$A10,Gegevens!$C:$C,C$7,Gegevens!$I:$I,$B$2,Gegevens!$J:$J,$B$3)</f>
        <v>0</v>
      </c>
      <c r="M10">
        <v>2030</v>
      </c>
      <c r="N10">
        <v>9</v>
      </c>
    </row>
    <row r="11" spans="1:14" ht="15.75" thickBot="1" x14ac:dyDescent="0.3">
      <c r="A11" s="67" t="s">
        <v>5</v>
      </c>
      <c r="B11" s="68">
        <f>COUNTIFS(Gegevens!$B:$B,$A11,Gegevens!$C:$C,B$7,Gegevens!$I:$I,$B$2,Gegevens!$J:$J,$B$3)</f>
        <v>3</v>
      </c>
      <c r="C11" s="69">
        <f>COUNTIFS(Gegevens!$B:$B,$A11,Gegevens!$C:$C,C$7,Gegevens!$I:$I,$B$2,Gegevens!$J:$J,$B$3)</f>
        <v>0</v>
      </c>
      <c r="M11">
        <v>2031</v>
      </c>
      <c r="N11">
        <v>10</v>
      </c>
    </row>
    <row r="12" spans="1:14" x14ac:dyDescent="0.25">
      <c r="N12">
        <v>11</v>
      </c>
    </row>
    <row r="13" spans="1:14" x14ac:dyDescent="0.25">
      <c r="A13" s="58" t="s">
        <v>28</v>
      </c>
      <c r="N13">
        <v>12</v>
      </c>
    </row>
    <row r="14" spans="1:14" ht="15.75" thickBot="1" x14ac:dyDescent="0.3">
      <c r="A14" s="58"/>
    </row>
    <row r="15" spans="1:14" ht="15.75" thickBot="1" x14ac:dyDescent="0.3">
      <c r="B15" s="59" t="s">
        <v>26</v>
      </c>
      <c r="C15" s="60" t="s">
        <v>27</v>
      </c>
    </row>
    <row r="16" spans="1:14" x14ac:dyDescent="0.25">
      <c r="A16" s="61" t="s">
        <v>3</v>
      </c>
      <c r="B16" s="70">
        <f>SUMIFS(Gegevens!$G:$G,Gegevens!$B:$B,$A16,Gegevens!$C:$C,B$7,Gegevens!$I:$I,$B$2,Gegevens!$J:$J,$B$3)</f>
        <v>50000</v>
      </c>
      <c r="C16" s="71">
        <f>SUMIFS(Gegevens!$G:$G,Gegevens!$B:$B,$A16,Gegevens!$C:$C,C$7,Gegevens!$I:$I,$B$2,Gegevens!$J:$J,$B$3)</f>
        <v>-13613844.18</v>
      </c>
    </row>
    <row r="17" spans="1:3" x14ac:dyDescent="0.25">
      <c r="A17" s="64" t="s">
        <v>4</v>
      </c>
      <c r="B17" s="72">
        <f>SUMIFS(Gegevens!$G:$G,Gegevens!$B:$B,$A17,Gegevens!$C:$C,B$7,Gegevens!$I:$I,$B$2,Gegevens!$J:$J,$B$3)</f>
        <v>1588218.09</v>
      </c>
      <c r="C17" s="73">
        <f>SUMIFS(Gegevens!$G:$G,Gegevens!$B:$B,$A17,Gegevens!$C:$C,C$7,Gegevens!$I:$I,$B$2,Gegevens!$J:$J,$B$3)</f>
        <v>0</v>
      </c>
    </row>
    <row r="18" spans="1:3" x14ac:dyDescent="0.25">
      <c r="A18" s="64" t="s">
        <v>6</v>
      </c>
      <c r="B18" s="72">
        <f>SUMIFS(Gegevens!$G:$G,Gegevens!$B:$B,$A18,Gegevens!$C:$C,B$7,Gegevens!$I:$I,$B$2,Gegevens!$J:$J,$B$3)</f>
        <v>0</v>
      </c>
      <c r="C18" s="73">
        <f>SUMIFS(Gegevens!$G:$G,Gegevens!$B:$B,$A18,Gegevens!$C:$C,C$7,Gegevens!$I:$I,$B$2,Gegevens!$J:$J,$B$3)</f>
        <v>0</v>
      </c>
    </row>
    <row r="19" spans="1:3" ht="15.75" thickBot="1" x14ac:dyDescent="0.3">
      <c r="A19" s="67" t="s">
        <v>5</v>
      </c>
      <c r="B19" s="74">
        <f>SUMIFS(Gegevens!$G:$G,Gegevens!$B:$B,$A19,Gegevens!$C:$C,B$7,Gegevens!$I:$I,$B$2,Gegevens!$J:$J,$B$3)</f>
        <v>196178</v>
      </c>
      <c r="C19" s="75">
        <f>SUMIFS(Gegevens!$G:$G,Gegevens!$B:$B,$A19,Gegevens!$C:$C,C$7,Gegevens!$I:$I,$B$2,Gegevens!$J:$J,$B$3)</f>
        <v>0</v>
      </c>
    </row>
    <row r="21" spans="1:3" x14ac:dyDescent="0.25">
      <c r="A21" s="58" t="s">
        <v>29</v>
      </c>
    </row>
    <row r="22" spans="1:3" ht="15.75" thickBot="1" x14ac:dyDescent="0.3">
      <c r="A22" s="58"/>
    </row>
    <row r="23" spans="1:3" ht="15.75" thickBot="1" x14ac:dyDescent="0.3">
      <c r="B23" s="59" t="s">
        <v>26</v>
      </c>
      <c r="C23" s="60" t="s">
        <v>27</v>
      </c>
    </row>
    <row r="24" spans="1:3" x14ac:dyDescent="0.25">
      <c r="A24" s="61" t="s">
        <v>3</v>
      </c>
      <c r="B24" s="70">
        <f>IFERROR(AVERAGEIFS(Gegevens!$G:$G,Gegevens!$B:$B,$A24,Gegevens!$C:$C,B$7,Gegevens!$I:$I,$B$2,Gegevens!$J:$J,$B$3),0)</f>
        <v>12500</v>
      </c>
      <c r="C24" s="71">
        <f>IFERROR(AVERAGEIFS(Gegevens!$G:$G,Gegevens!$B:$B,$A24,Gegevens!$C:$C,C$7,Gegevens!$I:$I,$B$2,Gegevens!$J:$J,$B$3),0)</f>
        <v>-3403461.0449999999</v>
      </c>
    </row>
    <row r="25" spans="1:3" x14ac:dyDescent="0.25">
      <c r="A25" s="64" t="s">
        <v>4</v>
      </c>
      <c r="B25" s="72">
        <f>IFERROR(AVERAGEIFS(Gegevens!$G:$G,Gegevens!$B:$B,$A25,Gegevens!$C:$C,B$7,Gegevens!$I:$I,$B$2,Gegevens!$J:$J,$B$3),0)</f>
        <v>794109.04500000004</v>
      </c>
      <c r="C25" s="73">
        <f>IFERROR(AVERAGEIFS(Gegevens!$G:$G,Gegevens!$B:$B,$A25,Gegevens!$C:$C,C$7,Gegevens!$I:$I,$B$2,Gegevens!$J:$J,$B$3),0)</f>
        <v>0</v>
      </c>
    </row>
    <row r="26" spans="1:3" x14ac:dyDescent="0.25">
      <c r="A26" s="64" t="s">
        <v>6</v>
      </c>
      <c r="B26" s="72">
        <f>IFERROR(AVERAGEIFS(Gegevens!$G:$G,Gegevens!$B:$B,$A26,Gegevens!$C:$C,B$7,Gegevens!$I:$I,$B$2,Gegevens!$J:$J,$B$3),0)</f>
        <v>0</v>
      </c>
      <c r="C26" s="73">
        <f>IFERROR(AVERAGEIFS(Gegevens!$G:$G,Gegevens!$B:$B,$A26,Gegevens!$C:$C,C$7,Gegevens!$I:$I,$B$2,Gegevens!$J:$J,$B$3),0)</f>
        <v>0</v>
      </c>
    </row>
    <row r="27" spans="1:3" ht="15.75" thickBot="1" x14ac:dyDescent="0.3">
      <c r="A27" s="67" t="s">
        <v>5</v>
      </c>
      <c r="B27" s="74">
        <f>IFERROR(AVERAGEIFS(Gegevens!$G:$G,Gegevens!$B:$B,$A27,Gegevens!$C:$C,B$7,Gegevens!$I:$I,$B$2,Gegevens!$J:$J,$B$3),0)</f>
        <v>65392.666666666664</v>
      </c>
      <c r="C27" s="75">
        <f>IFERROR(AVERAGEIFS(Gegevens!$G:$G,Gegevens!$B:$B,$A27,Gegevens!$C:$C,C$7,Gegevens!$I:$I,$B$2,Gegevens!$J:$J,$B$3),0)</f>
        <v>0</v>
      </c>
    </row>
  </sheetData>
  <sheetProtection algorithmName="SHA-512" hashValue="N6rcVZlRLtzP/YCIJW7RLpA+dmgWbCq1unJ72Nd39NVJVbqs8Q08OsO06OmucFiyri8Qv1PLu4+54hr0CSz/XA==" saltValue="hz/rvf8H7CIzMsFjkr1elA==" spinCount="100000" sheet="1" objects="1" scenarios="1"/>
  <dataValidations count="2">
    <dataValidation type="list" allowBlank="1" showInputMessage="1" showErrorMessage="1" errorTitle="Maand" error="Selecteer een maand uit de lijst." promptTitle="Maand" prompt="Voer in deze cel de maand in." sqref="B3" xr:uid="{00000000-0002-0000-0100-000000000000}">
      <formula1>$N$2:$N$13</formula1>
    </dataValidation>
    <dataValidation type="list" allowBlank="1" showInputMessage="1" showErrorMessage="1" errorTitle="Jaartal" error="Selecteer een jaartal uit de lijst." promptTitle="Jaartal" prompt="Voer in deze cel het jaartal in." sqref="B2" xr:uid="{00000000-0002-0000-0100-000001000000}">
      <formula1>$M$2:$M$11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showGridLines="0" workbookViewId="0">
      <selection activeCell="B2" sqref="B2"/>
    </sheetView>
  </sheetViews>
  <sheetFormatPr defaultRowHeight="15" x14ac:dyDescent="0.25"/>
  <cols>
    <col min="1" max="1" width="22.85546875" bestFit="1" customWidth="1"/>
    <col min="2" max="2" width="14.28515625" bestFit="1" customWidth="1"/>
    <col min="3" max="3" width="12.7109375" customWidth="1"/>
    <col min="4" max="4" width="11" customWidth="1"/>
  </cols>
  <sheetData>
    <row r="1" spans="1:4" ht="98.25" customHeight="1" x14ac:dyDescent="0.25"/>
    <row r="2" spans="1:4" x14ac:dyDescent="0.25">
      <c r="A2" s="76" t="s">
        <v>11</v>
      </c>
      <c r="B2" s="77" t="s">
        <v>30</v>
      </c>
    </row>
    <row r="3" spans="1:4" x14ac:dyDescent="0.25">
      <c r="A3" s="76" t="s">
        <v>12</v>
      </c>
      <c r="B3" s="77" t="s">
        <v>30</v>
      </c>
    </row>
    <row r="5" spans="1:4" x14ac:dyDescent="0.25">
      <c r="A5" s="78" t="s">
        <v>31</v>
      </c>
      <c r="B5" s="78" t="s">
        <v>32</v>
      </c>
      <c r="C5" s="78"/>
      <c r="D5" s="78"/>
    </row>
    <row r="6" spans="1:4" x14ac:dyDescent="0.25">
      <c r="A6" s="78" t="s">
        <v>33</v>
      </c>
      <c r="B6" s="78" t="s">
        <v>26</v>
      </c>
      <c r="C6" s="78" t="s">
        <v>27</v>
      </c>
      <c r="D6" s="78" t="s">
        <v>34</v>
      </c>
    </row>
    <row r="7" spans="1:4" x14ac:dyDescent="0.25">
      <c r="A7" s="79" t="s">
        <v>4</v>
      </c>
      <c r="B7" s="80">
        <v>1854318.09</v>
      </c>
      <c r="C7" s="80">
        <v>-1777731</v>
      </c>
      <c r="D7" s="80">
        <v>76587.090000000084</v>
      </c>
    </row>
    <row r="8" spans="1:4" x14ac:dyDescent="0.25">
      <c r="A8" s="79" t="s">
        <v>5</v>
      </c>
      <c r="B8" s="80">
        <v>1557835</v>
      </c>
      <c r="C8" s="80">
        <v>-1557835</v>
      </c>
      <c r="D8" s="80">
        <v>0</v>
      </c>
    </row>
    <row r="9" spans="1:4" x14ac:dyDescent="0.25">
      <c r="A9" s="79" t="s">
        <v>3</v>
      </c>
      <c r="B9" s="80">
        <v>15433955.25</v>
      </c>
      <c r="C9" s="80">
        <v>-13651244.18</v>
      </c>
      <c r="D9" s="80">
        <v>1782711.0700000003</v>
      </c>
    </row>
    <row r="10" spans="1:4" x14ac:dyDescent="0.25">
      <c r="A10" s="79" t="s">
        <v>6</v>
      </c>
      <c r="B10" s="80">
        <v>280785</v>
      </c>
      <c r="C10" s="80">
        <v>-253610</v>
      </c>
      <c r="D10" s="80">
        <v>27175</v>
      </c>
    </row>
    <row r="11" spans="1:4" x14ac:dyDescent="0.25">
      <c r="A11" s="81" t="s">
        <v>34</v>
      </c>
      <c r="B11" s="82">
        <v>19126893.34</v>
      </c>
      <c r="C11" s="82">
        <v>-17240420.18</v>
      </c>
      <c r="D11" s="82">
        <v>1886473.1600000004</v>
      </c>
    </row>
  </sheetData>
  <sheetProtection algorithmName="SHA-512" hashValue="d3H6qfIUDyhWKp0rTGUpuFxfav0d5eg9MQt0Jf8Hyd2xRNQVMQ2rIX9vMe2obcqHA34Tv5gDIoslm6GHFtK2KA==" saltValue="cQB8KMKSTc6avEvKWLdQ/w==" spinCount="100000" sheet="1" objects="1" scenarios="1"/>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showGridLines="0" workbookViewId="0">
      <selection activeCell="B4" sqref="B4"/>
    </sheetView>
  </sheetViews>
  <sheetFormatPr defaultRowHeight="15" x14ac:dyDescent="0.25"/>
  <cols>
    <col min="1" max="1" width="14" customWidth="1"/>
    <col min="2" max="3" width="28.28515625" customWidth="1"/>
    <col min="4" max="4" width="15.42578125" customWidth="1"/>
    <col min="5" max="5" width="15.42578125" bestFit="1" customWidth="1"/>
    <col min="6" max="10" width="9.140625" customWidth="1"/>
  </cols>
  <sheetData>
    <row r="1" spans="1:5" ht="110.25" customHeight="1" x14ac:dyDescent="0.25"/>
    <row r="2" spans="1:5" ht="18.75" x14ac:dyDescent="0.3">
      <c r="A2" s="26" t="s">
        <v>13</v>
      </c>
    </row>
    <row r="3" spans="1:5" ht="15.75" thickBot="1" x14ac:dyDescent="0.3"/>
    <row r="4" spans="1:5" x14ac:dyDescent="0.25">
      <c r="A4" s="1" t="s">
        <v>14</v>
      </c>
      <c r="B4" s="27"/>
    </row>
    <row r="5" spans="1:5" x14ac:dyDescent="0.25">
      <c r="A5" s="28" t="s">
        <v>2</v>
      </c>
      <c r="B5" s="29"/>
    </row>
    <row r="6" spans="1:5" x14ac:dyDescent="0.25">
      <c r="A6" s="28" t="s">
        <v>15</v>
      </c>
      <c r="B6" s="29"/>
    </row>
    <row r="7" spans="1:5" ht="15.75" thickBot="1" x14ac:dyDescent="0.3">
      <c r="A7" s="2" t="s">
        <v>16</v>
      </c>
      <c r="B7" s="20" t="str">
        <f>IFERROR(VLOOKUP(B4,Lijsten!A:B,COLUMN(B:B),FALSE),"")</f>
        <v/>
      </c>
    </row>
    <row r="9" spans="1:5" ht="15.75" x14ac:dyDescent="0.25">
      <c r="A9" s="30" t="s">
        <v>17</v>
      </c>
    </row>
    <row r="10" spans="1:5" s="31" customFormat="1" ht="15.75" thickBot="1" x14ac:dyDescent="0.3"/>
    <row r="11" spans="1:5" ht="15.75" thickBot="1" x14ac:dyDescent="0.3">
      <c r="A11" s="32" t="s">
        <v>15</v>
      </c>
      <c r="B11" s="33" t="s">
        <v>0</v>
      </c>
      <c r="C11" s="34" t="s">
        <v>18</v>
      </c>
      <c r="D11" s="35"/>
      <c r="E11" s="36" t="s">
        <v>19</v>
      </c>
    </row>
    <row r="12" spans="1:5" x14ac:dyDescent="0.25">
      <c r="A12" s="37"/>
      <c r="B12" s="38"/>
      <c r="C12" s="39"/>
      <c r="D12" s="40"/>
      <c r="E12" s="41"/>
    </row>
    <row r="13" spans="1:5" x14ac:dyDescent="0.25">
      <c r="A13" s="42"/>
      <c r="B13" s="43"/>
      <c r="C13" s="44"/>
      <c r="D13" s="45"/>
      <c r="E13" s="46"/>
    </row>
    <row r="14" spans="1:5" x14ac:dyDescent="0.25">
      <c r="A14" s="42"/>
      <c r="B14" s="43"/>
      <c r="C14" s="44"/>
      <c r="D14" s="45"/>
      <c r="E14" s="46"/>
    </row>
    <row r="15" spans="1:5" x14ac:dyDescent="0.25">
      <c r="A15" s="42"/>
      <c r="B15" s="43"/>
      <c r="C15" s="44"/>
      <c r="D15" s="45"/>
      <c r="E15" s="46"/>
    </row>
    <row r="16" spans="1:5" x14ac:dyDescent="0.25">
      <c r="A16" s="42"/>
      <c r="B16" s="43"/>
      <c r="C16" s="44"/>
      <c r="D16" s="45"/>
      <c r="E16" s="46"/>
    </row>
    <row r="17" spans="1:5" x14ac:dyDescent="0.25">
      <c r="A17" s="42"/>
      <c r="B17" s="43"/>
      <c r="C17" s="44"/>
      <c r="D17" s="45"/>
      <c r="E17" s="46"/>
    </row>
    <row r="18" spans="1:5" x14ac:dyDescent="0.25">
      <c r="A18" s="42"/>
      <c r="B18" s="43"/>
      <c r="C18" s="44"/>
      <c r="D18" s="45"/>
      <c r="E18" s="46"/>
    </row>
    <row r="19" spans="1:5" x14ac:dyDescent="0.25">
      <c r="A19" s="42"/>
      <c r="B19" s="43"/>
      <c r="C19" s="44"/>
      <c r="D19" s="45"/>
      <c r="E19" s="46"/>
    </row>
    <row r="20" spans="1:5" x14ac:dyDescent="0.25">
      <c r="A20" s="42"/>
      <c r="B20" s="43"/>
      <c r="C20" s="44"/>
      <c r="D20" s="45"/>
      <c r="E20" s="46"/>
    </row>
    <row r="21" spans="1:5" ht="15.75" thickBot="1" x14ac:dyDescent="0.3">
      <c r="A21" s="47"/>
      <c r="B21" s="48"/>
      <c r="C21" s="49"/>
      <c r="D21" s="50"/>
      <c r="E21" s="51"/>
    </row>
    <row r="22" spans="1:5" ht="15.75" thickBot="1" x14ac:dyDescent="0.3">
      <c r="C22" s="52" t="s">
        <v>20</v>
      </c>
      <c r="D22" s="53"/>
      <c r="E22" s="54">
        <f>SUM(E12:E21)</f>
        <v>0</v>
      </c>
    </row>
    <row r="24" spans="1:5" ht="15.75" x14ac:dyDescent="0.25">
      <c r="A24" s="30" t="s">
        <v>21</v>
      </c>
    </row>
    <row r="25" spans="1:5" s="31" customFormat="1" ht="15.75" thickBot="1" x14ac:dyDescent="0.3"/>
    <row r="26" spans="1:5" ht="15.75" thickBot="1" x14ac:dyDescent="0.3">
      <c r="A26" s="32" t="s">
        <v>15</v>
      </c>
      <c r="B26" s="33" t="s">
        <v>22</v>
      </c>
      <c r="C26" s="33" t="s">
        <v>23</v>
      </c>
      <c r="D26" s="33" t="s">
        <v>24</v>
      </c>
      <c r="E26" s="36" t="s">
        <v>19</v>
      </c>
    </row>
    <row r="27" spans="1:5" x14ac:dyDescent="0.25">
      <c r="A27" s="37"/>
      <c r="B27" s="38"/>
      <c r="C27" s="38"/>
      <c r="D27" s="38"/>
      <c r="E27" s="41"/>
    </row>
    <row r="28" spans="1:5" x14ac:dyDescent="0.25">
      <c r="A28" s="42"/>
      <c r="B28" s="43"/>
      <c r="C28" s="43"/>
      <c r="D28" s="43"/>
      <c r="E28" s="46"/>
    </row>
    <row r="29" spans="1:5" x14ac:dyDescent="0.25">
      <c r="A29" s="42"/>
      <c r="B29" s="43"/>
      <c r="C29" s="43"/>
      <c r="D29" s="43"/>
      <c r="E29" s="46"/>
    </row>
    <row r="30" spans="1:5" x14ac:dyDescent="0.25">
      <c r="A30" s="42"/>
      <c r="B30" s="43"/>
      <c r="C30" s="43"/>
      <c r="D30" s="43"/>
      <c r="E30" s="46"/>
    </row>
    <row r="31" spans="1:5" x14ac:dyDescent="0.25">
      <c r="A31" s="42"/>
      <c r="B31" s="43"/>
      <c r="C31" s="43"/>
      <c r="D31" s="43"/>
      <c r="E31" s="46"/>
    </row>
    <row r="32" spans="1:5" x14ac:dyDescent="0.25">
      <c r="A32" s="42"/>
      <c r="B32" s="43"/>
      <c r="C32" s="43"/>
      <c r="D32" s="43"/>
      <c r="E32" s="46"/>
    </row>
    <row r="33" spans="1:5" x14ac:dyDescent="0.25">
      <c r="A33" s="42"/>
      <c r="B33" s="43"/>
      <c r="C33" s="43"/>
      <c r="D33" s="43"/>
      <c r="E33" s="46"/>
    </row>
    <row r="34" spans="1:5" x14ac:dyDescent="0.25">
      <c r="A34" s="42"/>
      <c r="B34" s="43"/>
      <c r="C34" s="43"/>
      <c r="D34" s="43"/>
      <c r="E34" s="46"/>
    </row>
    <row r="35" spans="1:5" x14ac:dyDescent="0.25">
      <c r="A35" s="42"/>
      <c r="B35" s="43"/>
      <c r="C35" s="43"/>
      <c r="D35" s="43"/>
      <c r="E35" s="46"/>
    </row>
    <row r="36" spans="1:5" ht="15.75" thickBot="1" x14ac:dyDescent="0.3">
      <c r="A36" s="47"/>
      <c r="B36" s="48"/>
      <c r="C36" s="48"/>
      <c r="D36" s="48"/>
      <c r="E36" s="51"/>
    </row>
    <row r="37" spans="1:5" ht="15.75" thickBot="1" x14ac:dyDescent="0.3">
      <c r="C37" s="52" t="s">
        <v>20</v>
      </c>
      <c r="D37" s="55">
        <f>SUM(D27:D36)</f>
        <v>0</v>
      </c>
      <c r="E37" s="54">
        <f>SUM(E27:E36)</f>
        <v>0</v>
      </c>
    </row>
  </sheetData>
  <sheetProtection algorithmName="SHA-512" hashValue="AyDPi5eAImiPmFfHbwj3yoeyJG3v1mKNE9+scNG2Se1rhe/2SiACrTruUPdxPUS7xQSE8e9axhnK7nwtt2dA8g==" saltValue="/r9ik/wHN3NwpGtVvfixcQ==" spinCount="100000" sheet="1" objects="1" scenarios="1"/>
  <conditionalFormatting sqref="B4:B6">
    <cfRule type="containsBlanks" dxfId="0" priority="1">
      <formula>LEN(TRIM(B4))=0</formula>
    </cfRule>
  </conditionalFormatting>
  <dataValidations count="2">
    <dataValidation type="date" operator="greaterThanOrEqual" allowBlank="1" showInputMessage="1" showErrorMessage="1" errorTitle="Datum" error="In deze cel wordt een datum verwacht." sqref="A12:A21 A27:A36" xr:uid="{00000000-0002-0000-0300-000000000000}">
      <formula1>1</formula1>
    </dataValidation>
    <dataValidation type="decimal" operator="greaterThanOrEqual" allowBlank="1" showInputMessage="1" showErrorMessage="1" errorTitle="Bedrag" error="Hier wordt een bedrag in euro's verwacht." sqref="E12:E21" xr:uid="{00000000-0002-0000-0300-000001000000}">
      <formula1>0</formula1>
    </dataValidation>
  </dataValidations>
  <pageMargins left="0.11811023622047245" right="0.11811023622047245"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Kostensoort" error="Kies een kostensoort uit het dropdownmenu." promptTitle="Kostensoort" prompt="Kies een kostensoort uit het dropdownmenu." xr:uid="{00000000-0002-0000-0300-000002000000}">
          <x14:formula1>
            <xm:f>OFFSET(Lijsten!$F$4:$F$13,0,0,COUNTA(Lijsten!$F$4:$F$13),1)</xm:f>
          </x14:formula1>
          <xm:sqref>B12</xm:sqref>
        </x14:dataValidation>
        <x14:dataValidation type="list" allowBlank="1" showInputMessage="1" showErrorMessage="1" errorTitle="Kostensoort" error="Kies een kostensoort uit het dropdownmenu." xr:uid="{00000000-0002-0000-0300-000003000000}">
          <x14:formula1>
            <xm:f>OFFSET(Lijsten!$F$4:$F$13,0,0,COUNTA(Lijsten!$F$4:$F$13),1)</xm:f>
          </x14:formula1>
          <xm:sqref>B13:B21</xm:sqref>
        </x14:dataValidation>
        <x14:dataValidation type="list" allowBlank="1" showInputMessage="1" showErrorMessage="1" errorTitle="Afdeling" error="Kies een afdeling uit het dropdownmenu." promptTitle="Afdeling" prompt="Kies een afdeling uit het dropdownmenu." xr:uid="{00000000-0002-0000-0300-000004000000}">
          <x14:formula1>
            <xm:f>OFFSET(Lijsten!$D$4:$D$13,0,0,COUNTA(Lijsten!$D$4:$D$13),1)</xm:f>
          </x14:formula1>
          <xm:sqref>B5</xm:sqref>
        </x14:dataValidation>
        <x14:dataValidation type="list" allowBlank="1" showInputMessage="1" showErrorMessage="1" errorTitle="Medewerker" error="Kies een naam uit het dropdownmenu." promptTitle="Medewerker" prompt="Kies een naam uit het dropdownmenu." xr:uid="{00000000-0002-0000-0300-000005000000}">
          <x14:formula1>
            <xm:f>OFFSET(Lijsten!$A$4:$A$13,0,0,COUNTA(Lijsten!$A$4:$A$13),1)</xm:f>
          </x14:formula1>
          <xm:sqref>B4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
  <sheetViews>
    <sheetView showGridLines="0" workbookViewId="0">
      <selection activeCell="A4" sqref="A4"/>
    </sheetView>
  </sheetViews>
  <sheetFormatPr defaultRowHeight="15" x14ac:dyDescent="0.25"/>
  <cols>
    <col min="1" max="2" width="28.28515625" customWidth="1"/>
    <col min="3" max="3" width="3.7109375" customWidth="1"/>
    <col min="4" max="4" width="28.28515625" customWidth="1"/>
    <col min="5" max="5" width="3.7109375" customWidth="1"/>
    <col min="6" max="6" width="28.28515625" customWidth="1"/>
    <col min="16" max="17" width="9.140625" customWidth="1"/>
  </cols>
  <sheetData>
    <row r="1" spans="1:6" ht="110.25" customHeight="1" x14ac:dyDescent="0.25"/>
    <row r="2" spans="1:6" ht="15.75" thickBot="1" x14ac:dyDescent="0.3"/>
    <row r="3" spans="1:6" ht="15.75" thickBot="1" x14ac:dyDescent="0.3">
      <c r="A3" s="32" t="s">
        <v>35</v>
      </c>
      <c r="B3" s="36" t="s">
        <v>52</v>
      </c>
      <c r="D3" s="83" t="s">
        <v>36</v>
      </c>
      <c r="F3" s="83" t="s">
        <v>37</v>
      </c>
    </row>
    <row r="4" spans="1:6" x14ac:dyDescent="0.25">
      <c r="A4" s="89" t="s">
        <v>38</v>
      </c>
      <c r="B4" s="90">
        <v>154687</v>
      </c>
      <c r="D4" s="84" t="s">
        <v>3</v>
      </c>
      <c r="F4" s="84" t="s">
        <v>39</v>
      </c>
    </row>
    <row r="5" spans="1:6" x14ac:dyDescent="0.25">
      <c r="A5" s="87" t="s">
        <v>40</v>
      </c>
      <c r="B5" s="91">
        <v>168743</v>
      </c>
      <c r="D5" s="85" t="s">
        <v>41</v>
      </c>
      <c r="F5" s="85" t="s">
        <v>42</v>
      </c>
    </row>
    <row r="6" spans="1:6" x14ac:dyDescent="0.25">
      <c r="A6" s="87" t="s">
        <v>43</v>
      </c>
      <c r="B6" s="91">
        <v>197643</v>
      </c>
      <c r="D6" s="85" t="s">
        <v>44</v>
      </c>
      <c r="F6" s="85" t="s">
        <v>45</v>
      </c>
    </row>
    <row r="7" spans="1:6" x14ac:dyDescent="0.25">
      <c r="A7" s="87" t="s">
        <v>46</v>
      </c>
      <c r="B7" s="91">
        <v>100548</v>
      </c>
      <c r="D7" s="85" t="s">
        <v>47</v>
      </c>
      <c r="F7" s="85"/>
    </row>
    <row r="8" spans="1:6" x14ac:dyDescent="0.25">
      <c r="A8" s="87" t="s">
        <v>48</v>
      </c>
      <c r="B8" s="91">
        <v>164793</v>
      </c>
      <c r="D8" s="85" t="s">
        <v>49</v>
      </c>
      <c r="F8" s="85"/>
    </row>
    <row r="9" spans="1:6" x14ac:dyDescent="0.25">
      <c r="A9" s="87" t="s">
        <v>50</v>
      </c>
      <c r="B9" s="91">
        <v>145687</v>
      </c>
      <c r="D9" s="85"/>
      <c r="F9" s="85"/>
    </row>
    <row r="10" spans="1:6" x14ac:dyDescent="0.25">
      <c r="A10" s="87" t="s">
        <v>51</v>
      </c>
      <c r="B10" s="91">
        <v>249731</v>
      </c>
      <c r="D10" s="85"/>
      <c r="F10" s="85"/>
    </row>
    <row r="11" spans="1:6" x14ac:dyDescent="0.25">
      <c r="A11" s="87"/>
      <c r="B11" s="91"/>
      <c r="D11" s="85"/>
      <c r="F11" s="85"/>
    </row>
    <row r="12" spans="1:6" x14ac:dyDescent="0.25">
      <c r="A12" s="87"/>
      <c r="B12" s="91"/>
      <c r="D12" s="85"/>
      <c r="F12" s="85"/>
    </row>
    <row r="13" spans="1:6" ht="15.75" thickBot="1" x14ac:dyDescent="0.3">
      <c r="A13" s="88"/>
      <c r="B13" s="57"/>
      <c r="D13" s="86"/>
      <c r="F13" s="86"/>
    </row>
  </sheetData>
  <sheetProtection algorithmName="SHA-512" hashValue="pQO4Hp7NvlLoKHIQEA0lACbGxnwwtyPvZhvlyWbDTN5QAOmNQkRGGPuDQW+3+jOFFlIv7KRuyaXwUmvrAlBflg==" saltValue="SY366vJGwKHZInBqz/STx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Gegevens</vt:lpstr>
      <vt:lpstr>Rapporteren</vt:lpstr>
      <vt:lpstr>Draaitabel</vt:lpstr>
      <vt:lpstr>Declaratieformulier</vt:lpstr>
      <vt:lpstr>Lijsten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JvWoggelum</dc:creator>
  <cp:lastModifiedBy>Jort van Woggelum</cp:lastModifiedBy>
  <dcterms:created xsi:type="dcterms:W3CDTF">2016-10-21T18:56:36Z</dcterms:created>
  <dcterms:modified xsi:type="dcterms:W3CDTF">2022-02-26T15:36:46Z</dcterms:modified>
</cp:coreProperties>
</file>